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malt-my.sharepoint.com/personal/ilma_grigaliunaite_nma_lt/Documents/Desktop/Statistika/"/>
    </mc:Choice>
  </mc:AlternateContent>
  <xr:revisionPtr revIDLastSave="17" documentId="13_ncr:1_{4457032F-521D-47E8-B006-9A76EB97D5DE}" xr6:coauthVersionLast="47" xr6:coauthVersionMax="47" xr10:uidLastSave="{78692E25-BB51-4054-AAB7-DFB2F0758AC0}"/>
  <bookViews>
    <workbookView xWindow="28680" yWindow="-120" windowWidth="29040" windowHeight="15720" xr2:uid="{00000000-000D-0000-FFFF-FFFF00000000}"/>
  </bookViews>
  <sheets>
    <sheet name="EJRŽA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G43" i="1" l="1"/>
  <c r="CF43" i="1"/>
  <c r="CE43" i="1"/>
  <c r="CD43" i="1"/>
  <c r="CC43" i="1"/>
  <c r="CB43" i="1"/>
  <c r="CB42" i="1" s="1"/>
  <c r="CB41" i="1" s="1"/>
  <c r="CA43" i="1"/>
  <c r="BZ43" i="1"/>
  <c r="CG42" i="1"/>
  <c r="CG41" i="1" s="1"/>
  <c r="CF42" i="1"/>
  <c r="CF41" i="1" s="1"/>
  <c r="CE42" i="1"/>
  <c r="CD42" i="1"/>
  <c r="CC42" i="1"/>
  <c r="CA42" i="1"/>
  <c r="CA41" i="1" s="1"/>
  <c r="BZ42" i="1"/>
  <c r="BY42" i="1"/>
  <c r="BY41" i="1" s="1"/>
  <c r="BX42" i="1"/>
  <c r="BX41" i="1" s="1"/>
  <c r="BW42" i="1"/>
  <c r="BV42" i="1"/>
  <c r="BU42" i="1"/>
  <c r="BT42" i="1"/>
  <c r="BT41" i="1" s="1"/>
  <c r="BS42" i="1"/>
  <c r="BS41" i="1" s="1"/>
  <c r="BR42" i="1"/>
  <c r="BQ42" i="1"/>
  <c r="BQ41" i="1" s="1"/>
  <c r="BP42" i="1"/>
  <c r="BP41" i="1" s="1"/>
  <c r="BO42" i="1"/>
  <c r="BN42" i="1"/>
  <c r="BM42" i="1"/>
  <c r="BL42" i="1"/>
  <c r="BL41" i="1" s="1"/>
  <c r="BK42" i="1"/>
  <c r="BK41" i="1" s="1"/>
  <c r="BJ42" i="1"/>
  <c r="BI42" i="1"/>
  <c r="BI41" i="1" s="1"/>
  <c r="BH42" i="1"/>
  <c r="BH41" i="1" s="1"/>
  <c r="BG42" i="1"/>
  <c r="BF42" i="1"/>
  <c r="BE42" i="1"/>
  <c r="BD42" i="1"/>
  <c r="BD41" i="1" s="1"/>
  <c r="BC42" i="1"/>
  <c r="BC41" i="1" s="1"/>
  <c r="BB42" i="1"/>
  <c r="BA42" i="1"/>
  <c r="BA41" i="1" s="1"/>
  <c r="AZ42" i="1"/>
  <c r="AZ41" i="1" s="1"/>
  <c r="AY42" i="1"/>
  <c r="AX42" i="1"/>
  <c r="AW42" i="1"/>
  <c r="AV42" i="1"/>
  <c r="AV41" i="1" s="1"/>
  <c r="AU42" i="1"/>
  <c r="AU41" i="1" s="1"/>
  <c r="AT42" i="1"/>
  <c r="AS42" i="1"/>
  <c r="AS41" i="1" s="1"/>
  <c r="AR42" i="1"/>
  <c r="AR41" i="1" s="1"/>
  <c r="AQ42" i="1"/>
  <c r="AP42" i="1"/>
  <c r="AO42" i="1"/>
  <c r="AN42" i="1"/>
  <c r="AN41" i="1" s="1"/>
  <c r="AM42" i="1"/>
  <c r="AM41" i="1" s="1"/>
  <c r="AL42" i="1"/>
  <c r="AK42" i="1"/>
  <c r="AK41" i="1" s="1"/>
  <c r="AJ42" i="1"/>
  <c r="AJ41" i="1" s="1"/>
  <c r="AI42" i="1"/>
  <c r="AH42" i="1"/>
  <c r="AG42" i="1"/>
  <c r="AF42" i="1"/>
  <c r="AF41" i="1" s="1"/>
  <c r="AE42" i="1"/>
  <c r="AE41" i="1" s="1"/>
  <c r="AD42" i="1"/>
  <c r="AC42" i="1"/>
  <c r="AC41" i="1" s="1"/>
  <c r="AB42" i="1"/>
  <c r="AB41" i="1" s="1"/>
  <c r="AA42" i="1"/>
  <c r="Z42" i="1"/>
  <c r="Y42" i="1"/>
  <c r="X42" i="1"/>
  <c r="X41" i="1" s="1"/>
  <c r="W42" i="1"/>
  <c r="W41" i="1" s="1"/>
  <c r="V42" i="1"/>
  <c r="U42" i="1"/>
  <c r="U41" i="1" s="1"/>
  <c r="T42" i="1"/>
  <c r="T41" i="1" s="1"/>
  <c r="S42" i="1"/>
  <c r="R42" i="1"/>
  <c r="Q42" i="1"/>
  <c r="P42" i="1"/>
  <c r="P41" i="1" s="1"/>
  <c r="O42" i="1"/>
  <c r="O41" i="1" s="1"/>
  <c r="N42" i="1"/>
  <c r="M42" i="1"/>
  <c r="M41" i="1" s="1"/>
  <c r="L42" i="1"/>
  <c r="L41" i="1" s="1"/>
  <c r="K42" i="1"/>
  <c r="J42" i="1"/>
  <c r="I42" i="1"/>
  <c r="H42" i="1"/>
  <c r="H41" i="1" s="1"/>
  <c r="G42" i="1"/>
  <c r="G41" i="1" s="1"/>
  <c r="F42" i="1"/>
  <c r="C42" i="1"/>
  <c r="C41" i="1" s="1"/>
  <c r="CE41" i="1"/>
  <c r="CD41" i="1"/>
  <c r="CC41" i="1"/>
  <c r="BZ41" i="1"/>
  <c r="BW41" i="1"/>
  <c r="BV41" i="1"/>
  <c r="BU41" i="1"/>
  <c r="BR41" i="1"/>
  <c r="BO41" i="1"/>
  <c r="BN41" i="1"/>
  <c r="BM41" i="1"/>
  <c r="BJ41" i="1"/>
  <c r="BG41" i="1"/>
  <c r="BF41" i="1"/>
  <c r="BE41" i="1"/>
  <c r="BB41" i="1"/>
  <c r="AY41" i="1"/>
  <c r="AX41" i="1"/>
  <c r="AW41" i="1"/>
  <c r="AT41" i="1"/>
  <c r="AQ41" i="1"/>
  <c r="AP41" i="1"/>
  <c r="AO41" i="1"/>
  <c r="AL41" i="1"/>
  <c r="AI41" i="1"/>
  <c r="AH41" i="1"/>
  <c r="AG41" i="1"/>
  <c r="AD41" i="1"/>
  <c r="AA41" i="1"/>
  <c r="Z41" i="1"/>
  <c r="Y41" i="1"/>
  <c r="V41" i="1"/>
  <c r="S41" i="1"/>
  <c r="R41" i="1"/>
  <c r="Q41" i="1"/>
  <c r="N41" i="1"/>
  <c r="K41" i="1"/>
  <c r="J41" i="1"/>
  <c r="I41" i="1"/>
  <c r="F41" i="1"/>
  <c r="CG40" i="1"/>
  <c r="CF40" i="1"/>
  <c r="CE40" i="1"/>
  <c r="CD40" i="1"/>
  <c r="CC40" i="1"/>
  <c r="CB40" i="1"/>
  <c r="CA40" i="1"/>
  <c r="BZ40" i="1"/>
  <c r="CG39" i="1"/>
  <c r="CF39" i="1"/>
  <c r="CE39" i="1"/>
  <c r="CD39" i="1"/>
  <c r="CC39" i="1"/>
  <c r="CB39" i="1"/>
  <c r="CA39" i="1"/>
  <c r="BZ39" i="1"/>
  <c r="CG38" i="1"/>
  <c r="CF38" i="1"/>
  <c r="CE38" i="1"/>
  <c r="CD38" i="1"/>
  <c r="CD37" i="1" s="1"/>
  <c r="CD36" i="1" s="1"/>
  <c r="CC38" i="1"/>
  <c r="CB38" i="1"/>
  <c r="CA38" i="1"/>
  <c r="CA37" i="1" s="1"/>
  <c r="CA36" i="1" s="1"/>
  <c r="BZ38" i="1"/>
  <c r="BZ37" i="1" s="1"/>
  <c r="BZ36" i="1" s="1"/>
  <c r="W38" i="1"/>
  <c r="V38" i="1"/>
  <c r="CG37" i="1"/>
  <c r="CF37" i="1"/>
  <c r="CF36" i="1" s="1"/>
  <c r="CE37" i="1"/>
  <c r="CE36" i="1" s="1"/>
  <c r="CC37" i="1"/>
  <c r="CC36" i="1" s="1"/>
  <c r="CB37" i="1"/>
  <c r="CB36" i="1" s="1"/>
  <c r="BY37" i="1"/>
  <c r="BX37" i="1"/>
  <c r="BX36" i="1" s="1"/>
  <c r="BW37" i="1"/>
  <c r="BW36" i="1" s="1"/>
  <c r="BV37" i="1"/>
  <c r="BU37" i="1"/>
  <c r="BU36" i="1" s="1"/>
  <c r="BT37" i="1"/>
  <c r="BT36" i="1" s="1"/>
  <c r="BS37" i="1"/>
  <c r="BR37" i="1"/>
  <c r="BQ37" i="1"/>
  <c r="BP37" i="1"/>
  <c r="BP36" i="1" s="1"/>
  <c r="BO37" i="1"/>
  <c r="BO36" i="1" s="1"/>
  <c r="BN37" i="1"/>
  <c r="BM37" i="1"/>
  <c r="BM36" i="1" s="1"/>
  <c r="BL37" i="1"/>
  <c r="BL36" i="1" s="1"/>
  <c r="BK37" i="1"/>
  <c r="BJ37" i="1"/>
  <c r="BI37" i="1"/>
  <c r="BH37" i="1"/>
  <c r="BH36" i="1" s="1"/>
  <c r="BG37" i="1"/>
  <c r="BG36" i="1" s="1"/>
  <c r="BF37" i="1"/>
  <c r="BE37" i="1"/>
  <c r="BE36" i="1" s="1"/>
  <c r="BD37" i="1"/>
  <c r="BD36" i="1" s="1"/>
  <c r="BC37" i="1"/>
  <c r="BB37" i="1"/>
  <c r="BA37" i="1"/>
  <c r="AZ37" i="1"/>
  <c r="AZ36" i="1" s="1"/>
  <c r="AY37" i="1"/>
  <c r="AY36" i="1" s="1"/>
  <c r="AX37" i="1"/>
  <c r="AW37" i="1"/>
  <c r="AW36" i="1" s="1"/>
  <c r="AV37" i="1"/>
  <c r="AV36" i="1" s="1"/>
  <c r="AU37" i="1"/>
  <c r="AT37" i="1"/>
  <c r="AS37" i="1"/>
  <c r="AR37" i="1"/>
  <c r="AR36" i="1" s="1"/>
  <c r="AQ37" i="1"/>
  <c r="AQ36" i="1" s="1"/>
  <c r="AP37" i="1"/>
  <c r="AO37" i="1"/>
  <c r="AO36" i="1" s="1"/>
  <c r="AN37" i="1"/>
  <c r="AN36" i="1" s="1"/>
  <c r="AM37" i="1"/>
  <c r="AL37" i="1"/>
  <c r="AK37" i="1"/>
  <c r="AJ37" i="1"/>
  <c r="AJ36" i="1" s="1"/>
  <c r="AI37" i="1"/>
  <c r="AI36" i="1" s="1"/>
  <c r="AH37" i="1"/>
  <c r="AG37" i="1"/>
  <c r="AG36" i="1" s="1"/>
  <c r="AF37" i="1"/>
  <c r="AF36" i="1" s="1"/>
  <c r="AE37" i="1"/>
  <c r="AD37" i="1"/>
  <c r="AC37" i="1"/>
  <c r="AB37" i="1"/>
  <c r="AB36" i="1" s="1"/>
  <c r="AA37" i="1"/>
  <c r="AA36" i="1" s="1"/>
  <c r="Z37" i="1"/>
  <c r="Y37" i="1"/>
  <c r="Y36" i="1" s="1"/>
  <c r="X37" i="1"/>
  <c r="X36" i="1" s="1"/>
  <c r="W37" i="1"/>
  <c r="V37" i="1"/>
  <c r="U37" i="1"/>
  <c r="T37" i="1"/>
  <c r="T36" i="1" s="1"/>
  <c r="S37" i="1"/>
  <c r="S36" i="1" s="1"/>
  <c r="R37" i="1"/>
  <c r="Q37" i="1"/>
  <c r="Q36" i="1" s="1"/>
  <c r="P37" i="1"/>
  <c r="P36" i="1" s="1"/>
  <c r="O37" i="1"/>
  <c r="N37" i="1"/>
  <c r="M37" i="1"/>
  <c r="L37" i="1"/>
  <c r="L36" i="1" s="1"/>
  <c r="K37" i="1"/>
  <c r="K36" i="1" s="1"/>
  <c r="J37" i="1"/>
  <c r="I37" i="1"/>
  <c r="I36" i="1" s="1"/>
  <c r="H37" i="1"/>
  <c r="H36" i="1" s="1"/>
  <c r="G37" i="1"/>
  <c r="F37" i="1"/>
  <c r="C37" i="1"/>
  <c r="CG36" i="1"/>
  <c r="BY36" i="1"/>
  <c r="BV36" i="1"/>
  <c r="BS36" i="1"/>
  <c r="BR36" i="1"/>
  <c r="BQ36" i="1"/>
  <c r="BN36" i="1"/>
  <c r="BK36" i="1"/>
  <c r="BJ36" i="1"/>
  <c r="BI36" i="1"/>
  <c r="BF36" i="1"/>
  <c r="BC36" i="1"/>
  <c r="BB36" i="1"/>
  <c r="BA36" i="1"/>
  <c r="AX36" i="1"/>
  <c r="AU36" i="1"/>
  <c r="AT36" i="1"/>
  <c r="AS36" i="1"/>
  <c r="AP36" i="1"/>
  <c r="AM36" i="1"/>
  <c r="AL36" i="1"/>
  <c r="AK36" i="1"/>
  <c r="AH36" i="1"/>
  <c r="AE36" i="1"/>
  <c r="AD36" i="1"/>
  <c r="AC36" i="1"/>
  <c r="Z36" i="1"/>
  <c r="W36" i="1"/>
  <c r="V36" i="1"/>
  <c r="U36" i="1"/>
  <c r="R36" i="1"/>
  <c r="O36" i="1"/>
  <c r="N36" i="1"/>
  <c r="M36" i="1"/>
  <c r="J36" i="1"/>
  <c r="G36" i="1"/>
  <c r="F36" i="1"/>
  <c r="C36" i="1"/>
  <c r="CG35" i="1"/>
  <c r="CF35" i="1"/>
  <c r="CE35" i="1"/>
  <c r="CD35" i="1"/>
  <c r="CC35" i="1"/>
  <c r="CB35" i="1"/>
  <c r="CA35" i="1"/>
  <c r="BZ35" i="1"/>
  <c r="CG34" i="1"/>
  <c r="CF34" i="1"/>
  <c r="CE34" i="1"/>
  <c r="CD34" i="1"/>
  <c r="CC34" i="1"/>
  <c r="CB34" i="1"/>
  <c r="CA34" i="1"/>
  <c r="BZ34" i="1"/>
  <c r="CG33" i="1"/>
  <c r="CF33" i="1"/>
  <c r="CE33" i="1"/>
  <c r="CD33" i="1"/>
  <c r="CC33" i="1"/>
  <c r="CB33" i="1"/>
  <c r="CA33" i="1"/>
  <c r="BZ33" i="1"/>
  <c r="BZ32" i="1" s="1"/>
  <c r="CG32" i="1"/>
  <c r="CF32" i="1"/>
  <c r="CE32" i="1"/>
  <c r="CD32" i="1"/>
  <c r="CD25" i="1" s="1"/>
  <c r="CC32" i="1"/>
  <c r="CB32" i="1"/>
  <c r="CA32" i="1"/>
  <c r="BY32" i="1"/>
  <c r="BX32" i="1"/>
  <c r="BW32" i="1"/>
  <c r="BV32" i="1"/>
  <c r="BV25" i="1" s="1"/>
  <c r="BU32" i="1"/>
  <c r="BT32" i="1"/>
  <c r="BS32" i="1"/>
  <c r="BR32" i="1"/>
  <c r="BQ32" i="1"/>
  <c r="BP32" i="1"/>
  <c r="BO32" i="1"/>
  <c r="BN32" i="1"/>
  <c r="BN25" i="1" s="1"/>
  <c r="BM32" i="1"/>
  <c r="BL32" i="1"/>
  <c r="BK32" i="1"/>
  <c r="BJ32" i="1"/>
  <c r="BI32" i="1"/>
  <c r="BH32" i="1"/>
  <c r="BG32" i="1"/>
  <c r="BF32" i="1"/>
  <c r="BF25" i="1" s="1"/>
  <c r="BE32" i="1"/>
  <c r="BD32" i="1"/>
  <c r="BC32" i="1"/>
  <c r="BB32" i="1"/>
  <c r="BA32" i="1"/>
  <c r="AZ32" i="1"/>
  <c r="AY32" i="1"/>
  <c r="AX32" i="1"/>
  <c r="AX25" i="1" s="1"/>
  <c r="AW32" i="1"/>
  <c r="AV32" i="1"/>
  <c r="AU32" i="1"/>
  <c r="AT32" i="1"/>
  <c r="AS32" i="1"/>
  <c r="AR32" i="1"/>
  <c r="AQ32" i="1"/>
  <c r="AP32" i="1"/>
  <c r="AP25" i="1" s="1"/>
  <c r="AO32" i="1"/>
  <c r="AN32" i="1"/>
  <c r="AM32" i="1"/>
  <c r="AL32" i="1"/>
  <c r="AK32" i="1"/>
  <c r="AJ32" i="1"/>
  <c r="AI32" i="1"/>
  <c r="AH32" i="1"/>
  <c r="AH25" i="1" s="1"/>
  <c r="AG32" i="1"/>
  <c r="AF32" i="1"/>
  <c r="AE32" i="1"/>
  <c r="AD32" i="1"/>
  <c r="AC32" i="1"/>
  <c r="AB32" i="1"/>
  <c r="AA32" i="1"/>
  <c r="Z32" i="1"/>
  <c r="Z25" i="1" s="1"/>
  <c r="Y32" i="1"/>
  <c r="X32" i="1"/>
  <c r="W32" i="1"/>
  <c r="V32" i="1"/>
  <c r="U32" i="1"/>
  <c r="T32" i="1"/>
  <c r="S32" i="1"/>
  <c r="R32" i="1"/>
  <c r="R25" i="1" s="1"/>
  <c r="Q32" i="1"/>
  <c r="P32" i="1"/>
  <c r="O32" i="1"/>
  <c r="N32" i="1"/>
  <c r="M32" i="1"/>
  <c r="L32" i="1"/>
  <c r="K32" i="1"/>
  <c r="J32" i="1"/>
  <c r="J25" i="1" s="1"/>
  <c r="I32" i="1"/>
  <c r="H32" i="1"/>
  <c r="G32" i="1"/>
  <c r="F32" i="1"/>
  <c r="C32" i="1"/>
  <c r="CG31" i="1"/>
  <c r="CF31" i="1"/>
  <c r="CE31" i="1"/>
  <c r="CD31" i="1"/>
  <c r="CC31" i="1"/>
  <c r="CB31" i="1"/>
  <c r="CA31" i="1"/>
  <c r="BZ31" i="1"/>
  <c r="CG30" i="1"/>
  <c r="CF30" i="1"/>
  <c r="CE30" i="1"/>
  <c r="CD30" i="1"/>
  <c r="CC30" i="1"/>
  <c r="CB30" i="1"/>
  <c r="CA30" i="1"/>
  <c r="BZ30" i="1"/>
  <c r="CG29" i="1"/>
  <c r="CF29" i="1"/>
  <c r="CE29" i="1"/>
  <c r="CD29" i="1"/>
  <c r="CC29" i="1"/>
  <c r="CB29" i="1"/>
  <c r="CA29" i="1"/>
  <c r="BZ29" i="1"/>
  <c r="CG28" i="1"/>
  <c r="CF28" i="1"/>
  <c r="CE28" i="1"/>
  <c r="CD28" i="1"/>
  <c r="CC28" i="1"/>
  <c r="CB28" i="1"/>
  <c r="CA28" i="1"/>
  <c r="BZ28" i="1"/>
  <c r="CG27" i="1"/>
  <c r="CF27" i="1"/>
  <c r="CF26" i="1" s="1"/>
  <c r="CF25" i="1" s="1"/>
  <c r="CE27" i="1"/>
  <c r="CD27" i="1"/>
  <c r="CC27" i="1"/>
  <c r="CB27" i="1"/>
  <c r="CA27" i="1"/>
  <c r="CA26" i="1" s="1"/>
  <c r="CA25" i="1" s="1"/>
  <c r="BZ27" i="1"/>
  <c r="CG26" i="1"/>
  <c r="CE26" i="1"/>
  <c r="CE25" i="1" s="1"/>
  <c r="CD26" i="1"/>
  <c r="CC26" i="1"/>
  <c r="CB26" i="1"/>
  <c r="BZ26" i="1"/>
  <c r="BY26" i="1"/>
  <c r="BX26" i="1"/>
  <c r="BW26" i="1"/>
  <c r="BW25" i="1" s="1"/>
  <c r="BV26" i="1"/>
  <c r="BU26" i="1"/>
  <c r="BT26" i="1"/>
  <c r="BS26" i="1"/>
  <c r="BS25" i="1" s="1"/>
  <c r="BR26" i="1"/>
  <c r="BR25" i="1" s="1"/>
  <c r="BQ26" i="1"/>
  <c r="BP26" i="1"/>
  <c r="BO26" i="1"/>
  <c r="BO25" i="1" s="1"/>
  <c r="BN26" i="1"/>
  <c r="BM26" i="1"/>
  <c r="BL26" i="1"/>
  <c r="BK26" i="1"/>
  <c r="BK25" i="1" s="1"/>
  <c r="BJ26" i="1"/>
  <c r="BJ25" i="1" s="1"/>
  <c r="BI26" i="1"/>
  <c r="BH26" i="1"/>
  <c r="BG26" i="1"/>
  <c r="BG25" i="1" s="1"/>
  <c r="BF26" i="1"/>
  <c r="BE26" i="1"/>
  <c r="BD26" i="1"/>
  <c r="BC26" i="1"/>
  <c r="BC25" i="1" s="1"/>
  <c r="BB26" i="1"/>
  <c r="BB25" i="1" s="1"/>
  <c r="BA26" i="1"/>
  <c r="AZ26" i="1"/>
  <c r="AY26" i="1"/>
  <c r="AY25" i="1" s="1"/>
  <c r="AX26" i="1"/>
  <c r="AW26" i="1"/>
  <c r="AV26" i="1"/>
  <c r="AU26" i="1"/>
  <c r="AU25" i="1" s="1"/>
  <c r="AT26" i="1"/>
  <c r="AT25" i="1" s="1"/>
  <c r="AS26" i="1"/>
  <c r="AR26" i="1"/>
  <c r="AQ26" i="1"/>
  <c r="AQ25" i="1" s="1"/>
  <c r="AP26" i="1"/>
  <c r="AO26" i="1"/>
  <c r="AN26" i="1"/>
  <c r="AM26" i="1"/>
  <c r="AM25" i="1" s="1"/>
  <c r="AL26" i="1"/>
  <c r="AL25" i="1" s="1"/>
  <c r="AK26" i="1"/>
  <c r="AJ26" i="1"/>
  <c r="AI26" i="1"/>
  <c r="AI25" i="1" s="1"/>
  <c r="AH26" i="1"/>
  <c r="AG26" i="1"/>
  <c r="AF26" i="1"/>
  <c r="AE26" i="1"/>
  <c r="AE25" i="1" s="1"/>
  <c r="AD26" i="1"/>
  <c r="AD25" i="1" s="1"/>
  <c r="AC26" i="1"/>
  <c r="AB26" i="1"/>
  <c r="AA26" i="1"/>
  <c r="AA25" i="1" s="1"/>
  <c r="Z26" i="1"/>
  <c r="Y26" i="1"/>
  <c r="X26" i="1"/>
  <c r="W26" i="1"/>
  <c r="W25" i="1" s="1"/>
  <c r="V26" i="1"/>
  <c r="V25" i="1" s="1"/>
  <c r="U26" i="1"/>
  <c r="T26" i="1"/>
  <c r="S26" i="1"/>
  <c r="S25" i="1" s="1"/>
  <c r="R26" i="1"/>
  <c r="Q26" i="1"/>
  <c r="P26" i="1"/>
  <c r="O26" i="1"/>
  <c r="O25" i="1" s="1"/>
  <c r="N26" i="1"/>
  <c r="N25" i="1" s="1"/>
  <c r="M26" i="1"/>
  <c r="L26" i="1"/>
  <c r="K26" i="1"/>
  <c r="K25" i="1" s="1"/>
  <c r="J26" i="1"/>
  <c r="I26" i="1"/>
  <c r="H26" i="1"/>
  <c r="G26" i="1"/>
  <c r="G25" i="1" s="1"/>
  <c r="F26" i="1"/>
  <c r="F25" i="1" s="1"/>
  <c r="C26" i="1"/>
  <c r="CG25" i="1"/>
  <c r="CC25" i="1"/>
  <c r="CB25" i="1"/>
  <c r="BY25" i="1"/>
  <c r="BX25" i="1"/>
  <c r="BU25" i="1"/>
  <c r="BT25" i="1"/>
  <c r="BQ25" i="1"/>
  <c r="BP25" i="1"/>
  <c r="BM25" i="1"/>
  <c r="BL25" i="1"/>
  <c r="BI25" i="1"/>
  <c r="BH25" i="1"/>
  <c r="BE25" i="1"/>
  <c r="BD25" i="1"/>
  <c r="BA25" i="1"/>
  <c r="AZ25" i="1"/>
  <c r="AW25" i="1"/>
  <c r="AV25" i="1"/>
  <c r="AS25" i="1"/>
  <c r="AR25" i="1"/>
  <c r="AO25" i="1"/>
  <c r="AN25" i="1"/>
  <c r="AK25" i="1"/>
  <c r="AJ25" i="1"/>
  <c r="AG25" i="1"/>
  <c r="AF25" i="1"/>
  <c r="AC25" i="1"/>
  <c r="AB25" i="1"/>
  <c r="Y25" i="1"/>
  <c r="X25" i="1"/>
  <c r="U25" i="1"/>
  <c r="T25" i="1"/>
  <c r="Q25" i="1"/>
  <c r="P25" i="1"/>
  <c r="M25" i="1"/>
  <c r="L25" i="1"/>
  <c r="I25" i="1"/>
  <c r="H25" i="1"/>
  <c r="C25" i="1"/>
  <c r="CG24" i="1"/>
  <c r="CF24" i="1"/>
  <c r="CE24" i="1"/>
  <c r="CD24" i="1"/>
  <c r="CC24" i="1"/>
  <c r="CB24" i="1"/>
  <c r="CA24" i="1"/>
  <c r="BZ24" i="1"/>
  <c r="CG23" i="1"/>
  <c r="CF23" i="1"/>
  <c r="CE23" i="1"/>
  <c r="CD23" i="1"/>
  <c r="CC23" i="1"/>
  <c r="CC22" i="1" s="1"/>
  <c r="CB23" i="1"/>
  <c r="CA23" i="1"/>
  <c r="BZ23" i="1"/>
  <c r="CG22" i="1"/>
  <c r="CF22" i="1"/>
  <c r="CE22" i="1"/>
  <c r="CD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C22" i="1"/>
  <c r="CG21" i="1"/>
  <c r="CF21" i="1"/>
  <c r="CE21" i="1"/>
  <c r="CD21" i="1"/>
  <c r="CC21" i="1"/>
  <c r="CB21" i="1"/>
  <c r="CA21" i="1"/>
  <c r="BZ21" i="1"/>
  <c r="CG20" i="1"/>
  <c r="CF20" i="1"/>
  <c r="CE20" i="1"/>
  <c r="CD20" i="1"/>
  <c r="CC20" i="1"/>
  <c r="CB20" i="1"/>
  <c r="CA20" i="1"/>
  <c r="BZ20" i="1"/>
  <c r="CG19" i="1"/>
  <c r="CF19" i="1"/>
  <c r="CE19" i="1"/>
  <c r="CD19" i="1"/>
  <c r="CD18" i="1" s="1"/>
  <c r="CC19" i="1"/>
  <c r="CB19" i="1"/>
  <c r="CA19" i="1"/>
  <c r="CA18" i="1" s="1"/>
  <c r="BZ19" i="1"/>
  <c r="BZ18" i="1" s="1"/>
  <c r="AA19" i="1"/>
  <c r="W19" i="1"/>
  <c r="CG18" i="1"/>
  <c r="CF18" i="1"/>
  <c r="CE18" i="1"/>
  <c r="CC18" i="1"/>
  <c r="CB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C18" i="1"/>
  <c r="CG17" i="1"/>
  <c r="CF17" i="1"/>
  <c r="CE17" i="1"/>
  <c r="CD17" i="1"/>
  <c r="CC17" i="1"/>
  <c r="CB17" i="1"/>
  <c r="CA17" i="1"/>
  <c r="BZ17" i="1"/>
  <c r="CG16" i="1"/>
  <c r="CG15" i="1" s="1"/>
  <c r="CG7" i="1" s="1"/>
  <c r="CG44" i="1" s="1"/>
  <c r="CG6" i="1" s="1"/>
  <c r="CF16" i="1"/>
  <c r="CE16" i="1"/>
  <c r="CD16" i="1"/>
  <c r="CC16" i="1"/>
  <c r="CB16" i="1"/>
  <c r="CA16" i="1"/>
  <c r="BZ16" i="1"/>
  <c r="CF15" i="1"/>
  <c r="CE15" i="1"/>
  <c r="CD15" i="1"/>
  <c r="CC15" i="1"/>
  <c r="CB15" i="1"/>
  <c r="CA15" i="1"/>
  <c r="BZ15" i="1"/>
  <c r="BY15" i="1"/>
  <c r="BY7" i="1" s="1"/>
  <c r="BX15" i="1"/>
  <c r="BW15" i="1"/>
  <c r="BV15" i="1"/>
  <c r="BU15" i="1"/>
  <c r="BT15" i="1"/>
  <c r="BS15" i="1"/>
  <c r="BR15" i="1"/>
  <c r="BQ15" i="1"/>
  <c r="BQ7" i="1" s="1"/>
  <c r="BP15" i="1"/>
  <c r="BO15" i="1"/>
  <c r="BN15" i="1"/>
  <c r="BM15" i="1"/>
  <c r="BL15" i="1"/>
  <c r="BK15" i="1"/>
  <c r="BJ15" i="1"/>
  <c r="BI15" i="1"/>
  <c r="BI7" i="1" s="1"/>
  <c r="BH15" i="1"/>
  <c r="BG15" i="1"/>
  <c r="BF15" i="1"/>
  <c r="BE15" i="1"/>
  <c r="BD15" i="1"/>
  <c r="BC15" i="1"/>
  <c r="BB15" i="1"/>
  <c r="BA15" i="1"/>
  <c r="BA7" i="1" s="1"/>
  <c r="AZ15" i="1"/>
  <c r="AY15" i="1"/>
  <c r="AX15" i="1"/>
  <c r="AW15" i="1"/>
  <c r="AV15" i="1"/>
  <c r="AU15" i="1"/>
  <c r="AT15" i="1"/>
  <c r="AS15" i="1"/>
  <c r="AS7" i="1" s="1"/>
  <c r="AR15" i="1"/>
  <c r="AQ15" i="1"/>
  <c r="AP15" i="1"/>
  <c r="AO15" i="1"/>
  <c r="AN15" i="1"/>
  <c r="AM15" i="1"/>
  <c r="AL15" i="1"/>
  <c r="AK15" i="1"/>
  <c r="AK7" i="1" s="1"/>
  <c r="AJ15" i="1"/>
  <c r="AI15" i="1"/>
  <c r="AH15" i="1"/>
  <c r="AG15" i="1"/>
  <c r="AF15" i="1"/>
  <c r="AE15" i="1"/>
  <c r="AD15" i="1"/>
  <c r="AC15" i="1"/>
  <c r="AC7" i="1" s="1"/>
  <c r="AB15" i="1"/>
  <c r="AA15" i="1"/>
  <c r="Z15" i="1"/>
  <c r="Y15" i="1"/>
  <c r="X15" i="1"/>
  <c r="W15" i="1"/>
  <c r="V15" i="1"/>
  <c r="U15" i="1"/>
  <c r="U7" i="1" s="1"/>
  <c r="T15" i="1"/>
  <c r="S15" i="1"/>
  <c r="R15" i="1"/>
  <c r="Q15" i="1"/>
  <c r="P15" i="1"/>
  <c r="O15" i="1"/>
  <c r="N15" i="1"/>
  <c r="M15" i="1"/>
  <c r="M7" i="1" s="1"/>
  <c r="L15" i="1"/>
  <c r="K15" i="1"/>
  <c r="J15" i="1"/>
  <c r="I15" i="1"/>
  <c r="H15" i="1"/>
  <c r="G15" i="1"/>
  <c r="F15" i="1"/>
  <c r="C15" i="1"/>
  <c r="C7" i="1" s="1"/>
  <c r="CG14" i="1"/>
  <c r="CF14" i="1"/>
  <c r="CE14" i="1"/>
  <c r="CE13" i="1" s="1"/>
  <c r="CD14" i="1"/>
  <c r="CC14" i="1"/>
  <c r="CB14" i="1"/>
  <c r="CA14" i="1"/>
  <c r="BZ14" i="1"/>
  <c r="BZ13" i="1" s="1"/>
  <c r="CG13" i="1"/>
  <c r="CF13" i="1"/>
  <c r="CD13" i="1"/>
  <c r="CC13" i="1"/>
  <c r="CC7" i="1" s="1"/>
  <c r="CC44" i="1" s="1"/>
  <c r="CC6" i="1" s="1"/>
  <c r="CB13" i="1"/>
  <c r="CA13" i="1"/>
  <c r="BY13" i="1"/>
  <c r="BX13" i="1"/>
  <c r="BW13" i="1"/>
  <c r="BV13" i="1"/>
  <c r="BU13" i="1"/>
  <c r="BU7" i="1" s="1"/>
  <c r="BU44" i="1" s="1"/>
  <c r="BU6" i="1" s="1"/>
  <c r="BT13" i="1"/>
  <c r="BS13" i="1"/>
  <c r="BR13" i="1"/>
  <c r="BQ13" i="1"/>
  <c r="BP13" i="1"/>
  <c r="BO13" i="1"/>
  <c r="BN13" i="1"/>
  <c r="BM13" i="1"/>
  <c r="BM7" i="1" s="1"/>
  <c r="BM44" i="1" s="1"/>
  <c r="BM6" i="1" s="1"/>
  <c r="BL13" i="1"/>
  <c r="BK13" i="1"/>
  <c r="BJ13" i="1"/>
  <c r="BI13" i="1"/>
  <c r="BH13" i="1"/>
  <c r="BG13" i="1"/>
  <c r="BF13" i="1"/>
  <c r="BE13" i="1"/>
  <c r="BE7" i="1" s="1"/>
  <c r="BE44" i="1" s="1"/>
  <c r="BE6" i="1" s="1"/>
  <c r="BD13" i="1"/>
  <c r="BC13" i="1"/>
  <c r="BB13" i="1"/>
  <c r="BA13" i="1"/>
  <c r="AZ13" i="1"/>
  <c r="AY13" i="1"/>
  <c r="AX13" i="1"/>
  <c r="AW13" i="1"/>
  <c r="AW7" i="1" s="1"/>
  <c r="AW44" i="1" s="1"/>
  <c r="AW6" i="1" s="1"/>
  <c r="AV13" i="1"/>
  <c r="AU13" i="1"/>
  <c r="AT13" i="1"/>
  <c r="AS13" i="1"/>
  <c r="AR13" i="1"/>
  <c r="AQ13" i="1"/>
  <c r="AP13" i="1"/>
  <c r="AO13" i="1"/>
  <c r="AO7" i="1" s="1"/>
  <c r="AO44" i="1" s="1"/>
  <c r="AO6" i="1" s="1"/>
  <c r="AN13" i="1"/>
  <c r="AM13" i="1"/>
  <c r="AL13" i="1"/>
  <c r="AK13" i="1"/>
  <c r="AJ13" i="1"/>
  <c r="AI13" i="1"/>
  <c r="AH13" i="1"/>
  <c r="AG13" i="1"/>
  <c r="AG7" i="1" s="1"/>
  <c r="AG44" i="1" s="1"/>
  <c r="AG6" i="1" s="1"/>
  <c r="AF13" i="1"/>
  <c r="AE13" i="1"/>
  <c r="AD13" i="1"/>
  <c r="AC13" i="1"/>
  <c r="AB13" i="1"/>
  <c r="AA13" i="1"/>
  <c r="Z13" i="1"/>
  <c r="Y13" i="1"/>
  <c r="Y7" i="1" s="1"/>
  <c r="Y44" i="1" s="1"/>
  <c r="Y6" i="1" s="1"/>
  <c r="X13" i="1"/>
  <c r="W13" i="1"/>
  <c r="V13" i="1"/>
  <c r="U13" i="1"/>
  <c r="T13" i="1"/>
  <c r="S13" i="1"/>
  <c r="R13" i="1"/>
  <c r="Q13" i="1"/>
  <c r="Q7" i="1" s="1"/>
  <c r="Q44" i="1" s="1"/>
  <c r="Q6" i="1" s="1"/>
  <c r="P13" i="1"/>
  <c r="O13" i="1"/>
  <c r="N13" i="1"/>
  <c r="M13" i="1"/>
  <c r="L13" i="1"/>
  <c r="K13" i="1"/>
  <c r="J13" i="1"/>
  <c r="I13" i="1"/>
  <c r="I7" i="1" s="1"/>
  <c r="I44" i="1" s="1"/>
  <c r="I6" i="1" s="1"/>
  <c r="H13" i="1"/>
  <c r="G13" i="1"/>
  <c r="F13" i="1"/>
  <c r="C13" i="1"/>
  <c r="CG12" i="1"/>
  <c r="CF12" i="1"/>
  <c r="CE12" i="1"/>
  <c r="CD12" i="1"/>
  <c r="CC12" i="1"/>
  <c r="CB12" i="1"/>
  <c r="CA12" i="1"/>
  <c r="BZ12" i="1"/>
  <c r="CG11" i="1"/>
  <c r="CF11" i="1"/>
  <c r="CE11" i="1"/>
  <c r="CD11" i="1"/>
  <c r="CC11" i="1"/>
  <c r="CB11" i="1"/>
  <c r="CA11" i="1"/>
  <c r="BZ11" i="1"/>
  <c r="CG10" i="1"/>
  <c r="CF10" i="1"/>
  <c r="CE10" i="1"/>
  <c r="CD10" i="1"/>
  <c r="CC10" i="1"/>
  <c r="CB10" i="1"/>
  <c r="CA10" i="1"/>
  <c r="BZ10" i="1"/>
  <c r="CG9" i="1"/>
  <c r="CF9" i="1"/>
  <c r="CF8" i="1" s="1"/>
  <c r="CF7" i="1" s="1"/>
  <c r="CE9" i="1"/>
  <c r="CE8" i="1" s="1"/>
  <c r="CD9" i="1"/>
  <c r="CC9" i="1"/>
  <c r="CB9" i="1"/>
  <c r="CA9" i="1"/>
  <c r="CA8" i="1" s="1"/>
  <c r="CA7" i="1" s="1"/>
  <c r="BZ9" i="1"/>
  <c r="CG8" i="1"/>
  <c r="CD8" i="1"/>
  <c r="CC8" i="1"/>
  <c r="CB8" i="1"/>
  <c r="BZ8" i="1"/>
  <c r="BZ7" i="1" s="1"/>
  <c r="BY8" i="1"/>
  <c r="BX8" i="1"/>
  <c r="BW8" i="1"/>
  <c r="BW7" i="1" s="1"/>
  <c r="BV8" i="1"/>
  <c r="BV7" i="1" s="1"/>
  <c r="BV44" i="1" s="1"/>
  <c r="BV6" i="1" s="1"/>
  <c r="BU8" i="1"/>
  <c r="BT8" i="1"/>
  <c r="BS8" i="1"/>
  <c r="BS7" i="1" s="1"/>
  <c r="BS44" i="1" s="1"/>
  <c r="BS6" i="1" s="1"/>
  <c r="BR8" i="1"/>
  <c r="BR7" i="1" s="1"/>
  <c r="BR44" i="1" s="1"/>
  <c r="BR6" i="1" s="1"/>
  <c r="BQ8" i="1"/>
  <c r="BP8" i="1"/>
  <c r="BO8" i="1"/>
  <c r="BO7" i="1" s="1"/>
  <c r="BN8" i="1"/>
  <c r="BN7" i="1" s="1"/>
  <c r="BN44" i="1" s="1"/>
  <c r="BN6" i="1" s="1"/>
  <c r="BM8" i="1"/>
  <c r="BL8" i="1"/>
  <c r="BK8" i="1"/>
  <c r="BK7" i="1" s="1"/>
  <c r="BK44" i="1" s="1"/>
  <c r="BK6" i="1" s="1"/>
  <c r="BJ8" i="1"/>
  <c r="BJ7" i="1" s="1"/>
  <c r="BJ44" i="1" s="1"/>
  <c r="BJ6" i="1" s="1"/>
  <c r="BI8" i="1"/>
  <c r="BH8" i="1"/>
  <c r="BG8" i="1"/>
  <c r="BG7" i="1" s="1"/>
  <c r="BF8" i="1"/>
  <c r="BF7" i="1" s="1"/>
  <c r="BF44" i="1" s="1"/>
  <c r="BF6" i="1" s="1"/>
  <c r="BE8" i="1"/>
  <c r="BD8" i="1"/>
  <c r="BC8" i="1"/>
  <c r="BC7" i="1" s="1"/>
  <c r="BC44" i="1" s="1"/>
  <c r="BC6" i="1" s="1"/>
  <c r="BB8" i="1"/>
  <c r="BB7" i="1" s="1"/>
  <c r="BB44" i="1" s="1"/>
  <c r="BB6" i="1" s="1"/>
  <c r="BA8" i="1"/>
  <c r="AZ8" i="1"/>
  <c r="AY8" i="1"/>
  <c r="AY7" i="1" s="1"/>
  <c r="AX8" i="1"/>
  <c r="AX7" i="1" s="1"/>
  <c r="AX44" i="1" s="1"/>
  <c r="AX6" i="1" s="1"/>
  <c r="AW8" i="1"/>
  <c r="AV8" i="1"/>
  <c r="AU8" i="1"/>
  <c r="AU7" i="1" s="1"/>
  <c r="AU44" i="1" s="1"/>
  <c r="AU6" i="1" s="1"/>
  <c r="AT8" i="1"/>
  <c r="AT7" i="1" s="1"/>
  <c r="AT44" i="1" s="1"/>
  <c r="AT6" i="1" s="1"/>
  <c r="AS8" i="1"/>
  <c r="AR8" i="1"/>
  <c r="AQ8" i="1"/>
  <c r="AQ7" i="1" s="1"/>
  <c r="AP8" i="1"/>
  <c r="AP7" i="1" s="1"/>
  <c r="AP44" i="1" s="1"/>
  <c r="AP6" i="1" s="1"/>
  <c r="AO8" i="1"/>
  <c r="AN8" i="1"/>
  <c r="AM8" i="1"/>
  <c r="AM7" i="1" s="1"/>
  <c r="AM44" i="1" s="1"/>
  <c r="AM6" i="1" s="1"/>
  <c r="AL8" i="1"/>
  <c r="AL7" i="1" s="1"/>
  <c r="AL44" i="1" s="1"/>
  <c r="AL6" i="1" s="1"/>
  <c r="AK8" i="1"/>
  <c r="AJ8" i="1"/>
  <c r="AI8" i="1"/>
  <c r="AI7" i="1" s="1"/>
  <c r="AH8" i="1"/>
  <c r="AH7" i="1" s="1"/>
  <c r="AH44" i="1" s="1"/>
  <c r="AH6" i="1" s="1"/>
  <c r="AG8" i="1"/>
  <c r="AF8" i="1"/>
  <c r="AE8" i="1"/>
  <c r="AE7" i="1" s="1"/>
  <c r="AE44" i="1" s="1"/>
  <c r="AE6" i="1" s="1"/>
  <c r="AD8" i="1"/>
  <c r="AD7" i="1" s="1"/>
  <c r="AD44" i="1" s="1"/>
  <c r="AD6" i="1" s="1"/>
  <c r="AC8" i="1"/>
  <c r="AB8" i="1"/>
  <c r="AA8" i="1"/>
  <c r="AA7" i="1" s="1"/>
  <c r="Z8" i="1"/>
  <c r="Z7" i="1" s="1"/>
  <c r="Z44" i="1" s="1"/>
  <c r="Z6" i="1" s="1"/>
  <c r="Y8" i="1"/>
  <c r="X8" i="1"/>
  <c r="W8" i="1"/>
  <c r="W7" i="1" s="1"/>
  <c r="W44" i="1" s="1"/>
  <c r="W6" i="1" s="1"/>
  <c r="V8" i="1"/>
  <c r="V7" i="1" s="1"/>
  <c r="V44" i="1" s="1"/>
  <c r="V6" i="1" s="1"/>
  <c r="U8" i="1"/>
  <c r="T8" i="1"/>
  <c r="S8" i="1"/>
  <c r="S7" i="1" s="1"/>
  <c r="R8" i="1"/>
  <c r="R7" i="1" s="1"/>
  <c r="R44" i="1" s="1"/>
  <c r="R6" i="1" s="1"/>
  <c r="Q8" i="1"/>
  <c r="P8" i="1"/>
  <c r="O8" i="1"/>
  <c r="O7" i="1" s="1"/>
  <c r="O44" i="1" s="1"/>
  <c r="O6" i="1" s="1"/>
  <c r="N8" i="1"/>
  <c r="N7" i="1" s="1"/>
  <c r="N44" i="1" s="1"/>
  <c r="N6" i="1" s="1"/>
  <c r="M8" i="1"/>
  <c r="L8" i="1"/>
  <c r="K8" i="1"/>
  <c r="K7" i="1" s="1"/>
  <c r="J8" i="1"/>
  <c r="J7" i="1" s="1"/>
  <c r="J44" i="1" s="1"/>
  <c r="J6" i="1" s="1"/>
  <c r="I8" i="1"/>
  <c r="H8" i="1"/>
  <c r="G8" i="1"/>
  <c r="G7" i="1" s="1"/>
  <c r="G44" i="1" s="1"/>
  <c r="G6" i="1" s="1"/>
  <c r="F8" i="1"/>
  <c r="F7" i="1" s="1"/>
  <c r="F44" i="1" s="1"/>
  <c r="F6" i="1" s="1"/>
  <c r="C8" i="1"/>
  <c r="CB7" i="1"/>
  <c r="BX7" i="1"/>
  <c r="BX44" i="1" s="1"/>
  <c r="BX6" i="1" s="1"/>
  <c r="BT7" i="1"/>
  <c r="BT44" i="1" s="1"/>
  <c r="BT6" i="1" s="1"/>
  <c r="BP7" i="1"/>
  <c r="BP44" i="1" s="1"/>
  <c r="BP6" i="1" s="1"/>
  <c r="BL7" i="1"/>
  <c r="BL44" i="1" s="1"/>
  <c r="BL6" i="1" s="1"/>
  <c r="BH7" i="1"/>
  <c r="BH44" i="1" s="1"/>
  <c r="BH6" i="1" s="1"/>
  <c r="BD7" i="1"/>
  <c r="BD44" i="1" s="1"/>
  <c r="BD6" i="1" s="1"/>
  <c r="AZ7" i="1"/>
  <c r="AV7" i="1"/>
  <c r="AV44" i="1" s="1"/>
  <c r="AV6" i="1" s="1"/>
  <c r="AR7" i="1"/>
  <c r="AR44" i="1" s="1"/>
  <c r="AR6" i="1" s="1"/>
  <c r="AN7" i="1"/>
  <c r="AN44" i="1" s="1"/>
  <c r="AN6" i="1" s="1"/>
  <c r="AJ7" i="1"/>
  <c r="AJ44" i="1" s="1"/>
  <c r="AJ6" i="1" s="1"/>
  <c r="AF7" i="1"/>
  <c r="AF44" i="1" s="1"/>
  <c r="AF6" i="1" s="1"/>
  <c r="AB7" i="1"/>
  <c r="AB44" i="1" s="1"/>
  <c r="AB6" i="1" s="1"/>
  <c r="X7" i="1"/>
  <c r="X44" i="1" s="1"/>
  <c r="X6" i="1" s="1"/>
  <c r="T7" i="1"/>
  <c r="P7" i="1"/>
  <c r="P44" i="1" s="1"/>
  <c r="P6" i="1" s="1"/>
  <c r="L7" i="1"/>
  <c r="L44" i="1" s="1"/>
  <c r="L6" i="1" s="1"/>
  <c r="H7" i="1"/>
  <c r="H44" i="1" s="1"/>
  <c r="H6" i="1" s="1"/>
  <c r="CE7" i="1" l="1"/>
  <c r="CE44" i="1" s="1"/>
  <c r="CE6" i="1" s="1"/>
  <c r="CD7" i="1"/>
  <c r="CD44" i="1" s="1"/>
  <c r="CD6" i="1" s="1"/>
  <c r="CF44" i="1"/>
  <c r="CF6" i="1" s="1"/>
  <c r="C44" i="1"/>
  <c r="M44" i="1"/>
  <c r="M6" i="1" s="1"/>
  <c r="U44" i="1"/>
  <c r="U6" i="1" s="1"/>
  <c r="AC44" i="1"/>
  <c r="AC6" i="1" s="1"/>
  <c r="AK44" i="1"/>
  <c r="AK6" i="1" s="1"/>
  <c r="AS44" i="1"/>
  <c r="AS6" i="1" s="1"/>
  <c r="BA44" i="1"/>
  <c r="BA6" i="1" s="1"/>
  <c r="BI44" i="1"/>
  <c r="BI6" i="1" s="1"/>
  <c r="BQ44" i="1"/>
  <c r="BQ6" i="1" s="1"/>
  <c r="BY44" i="1"/>
  <c r="BY6" i="1" s="1"/>
  <c r="K44" i="1"/>
  <c r="K6" i="1" s="1"/>
  <c r="AA44" i="1"/>
  <c r="AA6" i="1" s="1"/>
  <c r="AI44" i="1"/>
  <c r="AI6" i="1" s="1"/>
  <c r="AQ44" i="1"/>
  <c r="AQ6" i="1" s="1"/>
  <c r="AY44" i="1"/>
  <c r="AY6" i="1" s="1"/>
  <c r="BG44" i="1"/>
  <c r="BG6" i="1" s="1"/>
  <c r="BO44" i="1"/>
  <c r="BO6" i="1" s="1"/>
  <c r="BW44" i="1"/>
  <c r="BW6" i="1" s="1"/>
  <c r="BZ25" i="1"/>
  <c r="BZ44" i="1" s="1"/>
  <c r="BZ6" i="1" s="1"/>
  <c r="S44" i="1"/>
  <c r="S6" i="1" s="1"/>
  <c r="CB44" i="1"/>
  <c r="CB6" i="1" s="1"/>
  <c r="CA44" i="1"/>
  <c r="CA6" i="1" s="1"/>
  <c r="T44" i="1"/>
  <c r="T6" i="1" s="1"/>
  <c r="AZ44" i="1"/>
  <c r="AZ6" i="1" s="1"/>
</calcChain>
</file>

<file path=xl/sharedStrings.xml><?xml version="1.0" encoding="utf-8"?>
<sst xmlns="http://schemas.openxmlformats.org/spreadsheetml/2006/main" count="181" uniqueCount="109">
  <si>
    <t>Lietuvos žuvininkystės sektoriaus 2021-2027 metų veiksmų programos  priemonių įgyvendinimas</t>
  </si>
  <si>
    <t>Priemonės kodas</t>
  </si>
  <si>
    <t>Priemonės pavadinimas</t>
  </si>
  <si>
    <t>Viso 2021-2027</t>
  </si>
  <si>
    <t>Paraiškų surinkimo terminai</t>
  </si>
  <si>
    <t>Skirta suma</t>
  </si>
  <si>
    <t>Surinkta paraiškų, vnt.</t>
  </si>
  <si>
    <t>Prašoma paramos suma, EUR</t>
  </si>
  <si>
    <t>Atmesta/ išregistruota, vnt.</t>
  </si>
  <si>
    <t>Atmesta/ išregistruota suma, EUR</t>
  </si>
  <si>
    <t>Patvirtinta/pasirašyta sutarčių vnt.</t>
  </si>
  <si>
    <t>Sutarčių suma, EUR</t>
  </si>
  <si>
    <t>Išmokėta paramos suma, EUR</t>
  </si>
  <si>
    <t>Deklaruotų EK išlaidų suma, EUR</t>
  </si>
  <si>
    <t>1 Sąjungos prioritetas.  Skatinti tausią žvejybą ir jūrų biologinių išteklių atkūrimą ir išsaugojimą</t>
  </si>
  <si>
    <t>1.1 tikslas</t>
  </si>
  <si>
    <t>Stiprinti ekonominiu, socialiniu ir aplinkosaugos požiūriu tausią žvejybos veiklą</t>
  </si>
  <si>
    <t>Investicijos į tvarų žvejybos verslą</t>
  </si>
  <si>
    <t>Paukščius apsaugančių žvejybos valdymo priemonių taikymo ir žinduolių, kurie saugomi, daromos žalos kompensavimo sistemos</t>
  </si>
  <si>
    <t>Mokslo atstovų ir žvejų bendradarbiavimo veiklos</t>
  </si>
  <si>
    <t>Žvejybos poveikio jūrų aplinkai mažinimas ir žvejybos pritaikymas siekiant apsaugoti rūšis</t>
  </si>
  <si>
    <t>1.2 tikslas</t>
  </si>
  <si>
    <t>Didinti energijos vartojimo efektyvumą ir mažinti išmetamą CO2 kiekį pakeičiant arba modernizuojant žvejybos laivų variklius</t>
  </si>
  <si>
    <t>Pagrindinių arba pagalbinių variklių keitimas arba modernizavimas</t>
  </si>
  <si>
    <t>1.3 tikslas</t>
  </si>
  <si>
    <t>Skatinti suderinti žvejybos pajėgumą su žvejybos galimybėmis žvejybos veiklos nutraukimo visam laikui atveju ir prisidėti prie tinkamo pragyvenimo lygio užtikrinimo laikino žvejybos veiklos nutraukimo atveju</t>
  </si>
  <si>
    <t>Žvejybos veiklos nutraukimas visam laikui</t>
  </si>
  <si>
    <t>Laikinas žvejybos veiklos nutraukimas</t>
  </si>
  <si>
    <t>1.4 tikslas</t>
  </si>
  <si>
    <t>Skatinti veiksmingas žuvininkystės kontrolės ir vykdymo užtikrinimo priemones, be kita ko, kovoti su NNN žvejyba, taip pat patikimus duomenis žiniomis grindžiamam sprendimų priėmimui užtikrinti</t>
  </si>
  <si>
    <t>Duomenų rinkimas</t>
  </si>
  <si>
    <t>Kontrolė ir vykdymo užtikrinimas</t>
  </si>
  <si>
    <t>Reikalingų sistemų ir prietaisų įsigijimas ir įrengimas laivuose</t>
  </si>
  <si>
    <t>1.6 tikslas</t>
  </si>
  <si>
    <t>Prisidėti prie vandens biologinės įvairovės ir ekosistemų apsaugos ir atkūrimo</t>
  </si>
  <si>
    <t>Išsaugojimo priemonių, skirtų ilgalaikiam išteklių atkūrimui, įgyvendinimas</t>
  </si>
  <si>
    <t>Jūros šiukšlių ir nepageidaujamos priegaudos tvarkymas</t>
  </si>
  <si>
    <t>2 Sąjungos prioritetas. Skatinti tvarią akvakultūros veiklą ir žvejybos bei akvakultūros produktų perdirbimą ir prekybą, taip prisidedant prie aprūpinimo maistu Sąjungoje</t>
  </si>
  <si>
    <t>2.1 tikslas</t>
  </si>
  <si>
    <t>Skatinti darnią akvakultūros veiklą, visų pirma didinti akvakultūros produktų gamybos konkurencingumą, kartu užtikrinant, kad veikla būtų aplinkos požiūriu tvari ilguoju laikotarpiu</t>
  </si>
  <si>
    <t>Mokslo atstovų ir akvakultūros įmonių bendradarbiavimo veiklos</t>
  </si>
  <si>
    <t>Gamybinės investicijos  į tvarią akvakultūros gamybą ir susijusias pridėdinę vertę kuriančias veiklas</t>
  </si>
  <si>
    <t>Ekologinė akvakultūros gamyba</t>
  </si>
  <si>
    <t>Gamtotvarkos priemonių įgyvendinimas</t>
  </si>
  <si>
    <t>Gyvūnų ir  visuomenės sveikatos priemonės</t>
  </si>
  <si>
    <t>2.2 tikslas</t>
  </si>
  <si>
    <t>Skatinti žvejybos ir akvakultūros produktų prekybą, kokybę ir pridėtinę vertę, taip pat šių produktų perdirbimą</t>
  </si>
  <si>
    <t>Investicijos į žvejybos ir akvakultūros produktų perdirbimą</t>
  </si>
  <si>
    <t>Gamintojų organizacijų veiklos skatinimas</t>
  </si>
  <si>
    <t>Rinkų priemonės (įskaitant skirtas geresniam atsekamumui ir kokybei užtikrinti)</t>
  </si>
  <si>
    <t>3 Sąjungos prioritetas. Sudaryti sąlygas darniai mėlynajai ekonomikai pakrančių, salų bei sausumos teritorijose, skatinti žvejybos bei akvakultūros bendruomenių vystymąsi</t>
  </si>
  <si>
    <t>3.1 tikslas</t>
  </si>
  <si>
    <t>Sudaryti sąlygas darniai mėlynajai ekonomikai pakrančių, salų bei sausumos teritorijose, skatinti žvejybos bei akvakultūros bendruomenių tvarų vystymąsi</t>
  </si>
  <si>
    <t>Vietos plėtros strategijų rengimas</t>
  </si>
  <si>
    <t>Vietos plėtros strategijų įgyvendinimas (VPS administravimas)</t>
  </si>
  <si>
    <t>Vietos plėtros strategijų įgyvendinimas (vietos projektų įgyvendinimas)</t>
  </si>
  <si>
    <t>4 Sąjungos prioritetas. Stiprinti tarptautinį vandenynų valdymą ir užtikrinti jūrų bei vandenynų saugą, saugumą, švarą ir tvarų valdymą</t>
  </si>
  <si>
    <t>4.1 tikslas</t>
  </si>
  <si>
    <t>Stiprinti tvarų jūrų bei vandenynų valdymą skatinant jūrų pažinimą, jūrų stebėjimą arba pakrančių apsaugos tarnybų bendradarbiavimą</t>
  </si>
  <si>
    <t>Pakrančių apsaugos funkcijas atliekančių institucijų bendradarbiavimas</t>
  </si>
  <si>
    <t>IŠ VISO:</t>
  </si>
  <si>
    <t>2021-2027 m. įsipareigojimai, EUR</t>
  </si>
  <si>
    <t>11MZ</t>
  </si>
  <si>
    <t>12VK</t>
  </si>
  <si>
    <t>14PI</t>
  </si>
  <si>
    <t>21EK</t>
  </si>
  <si>
    <t>21GT</t>
  </si>
  <si>
    <t>21SP</t>
  </si>
  <si>
    <t>22GO</t>
  </si>
  <si>
    <t>31SR</t>
  </si>
  <si>
    <t>31SI</t>
  </si>
  <si>
    <t>41IB</t>
  </si>
  <si>
    <t>11IZ</t>
  </si>
  <si>
    <t>11VP</t>
  </si>
  <si>
    <t>11ZP</t>
  </si>
  <si>
    <t>13ZN</t>
  </si>
  <si>
    <t>16IP</t>
  </si>
  <si>
    <t>16JS</t>
  </si>
  <si>
    <t>21MA</t>
  </si>
  <si>
    <t>21IA</t>
  </si>
  <si>
    <t>22RP</t>
  </si>
  <si>
    <t>IŠ VISO (be Duomenų rinkimo ir Kontrolės ir vykdymo užtikrinimo priemonių):</t>
  </si>
  <si>
    <t>500 000,00
500 000,00</t>
  </si>
  <si>
    <t>30 000,00
30 000,00
30 000,00</t>
  </si>
  <si>
    <t>31SI1</t>
  </si>
  <si>
    <t>2026 metų paraiškų priėmimo grafikas</t>
  </si>
  <si>
    <t>2026-02-26 - 2026-04-13
2026-10-05 - 2026-12-01</t>
  </si>
  <si>
    <t>2026-02-27 - 2026-04-09
2026-09-07 - 2026-10-20</t>
  </si>
  <si>
    <t>200 000,00
100 000,00</t>
  </si>
  <si>
    <t>2026-03-02 - 2026-04-30</t>
  </si>
  <si>
    <t>2026-02-24 - 2026-04-02
2026-06-29 - 2026-08-24
2026-10-19 - 2026-12-14</t>
  </si>
  <si>
    <t>2026-08-13 - 2026-10-07</t>
  </si>
  <si>
    <t>13LN</t>
  </si>
  <si>
    <t>14DR</t>
  </si>
  <si>
    <t>14KT</t>
  </si>
  <si>
    <t>2026-02-27 - 2026-04-09
2026-06-10 - 2026-08-12
2026-10-01 - 2026-11-27</t>
  </si>
  <si>
    <t>200 000,00
200 000,00
200 000,00</t>
  </si>
  <si>
    <t>2026-06-01 - 2026-08-03</t>
  </si>
  <si>
    <t>2026-05-18 - 2026-07-20</t>
  </si>
  <si>
    <t>2026-04-01 - 2026-06-01
2026-09-14 - 2026-11-09</t>
  </si>
  <si>
    <t>140 000,00
200 000,00</t>
  </si>
  <si>
    <t>2026-02-25 - 2026-04-09
2026-04-10 - 2026-05-15
2026-07-27 - 2026-08-28</t>
  </si>
  <si>
    <t>3 000 000,00
1 000 000,00
1 900 000,00</t>
  </si>
  <si>
    <t>2026-04-30 - 2026-06-08
2026-08-17 - 2026-10-19</t>
  </si>
  <si>
    <t>300 000,00
300 000,00</t>
  </si>
  <si>
    <t>22PR</t>
  </si>
  <si>
    <t>2026-02-24 - 2026-04-07</t>
  </si>
  <si>
    <t>2026-02-26 - 2026-04-15
2026-06-03 - 2026-08-05
2026-09-28 - 2026-11-16</t>
  </si>
  <si>
    <t>100 000,00
100 000,00
100 000,00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</si>
</sst>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L_t_-;\-* #,##0.00\ _L_t_-;_-* &quot;-&quot;??\ _L_t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22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11"/>
      <name val="Dialog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Arial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3" fillId="0" borderId="0"/>
    <xf numFmtId="0" fontId="15" fillId="0" borderId="0"/>
    <xf numFmtId="0" fontId="21" fillId="0" borderId="0"/>
    <xf numFmtId="0" fontId="12" fillId="0" borderId="0"/>
    <xf numFmtId="0" fontId="23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1" fillId="0" borderId="0"/>
    <xf numFmtId="0" fontId="15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/>
    <xf numFmtId="0" fontId="15" fillId="0" borderId="0"/>
    <xf numFmtId="0" fontId="11" fillId="0" borderId="0"/>
    <xf numFmtId="0" fontId="15" fillId="0" borderId="0"/>
    <xf numFmtId="0" fontId="2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21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9" fontId="8" fillId="0" borderId="0" applyFont="0" applyFill="0" applyBorder="0" applyAlignment="0" applyProtection="0"/>
    <xf numFmtId="0" fontId="8" fillId="0" borderId="0"/>
    <xf numFmtId="0" fontId="21" fillId="0" borderId="0"/>
    <xf numFmtId="9" fontId="7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0" fontId="6" fillId="0" borderId="0"/>
    <xf numFmtId="0" fontId="21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1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0" fontId="25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</cellStyleXfs>
  <cellXfs count="71">
    <xf numFmtId="0" fontId="0" fillId="0" borderId="0" xfId="0"/>
    <xf numFmtId="4" fontId="16" fillId="5" borderId="2" xfId="1" applyNumberFormat="1" applyFont="1" applyFill="1" applyBorder="1" applyAlignment="1">
      <alignment horizontal="right" vertical="top" wrapText="1"/>
    </xf>
    <xf numFmtId="0" fontId="16" fillId="5" borderId="2" xfId="1" applyFont="1" applyFill="1" applyBorder="1" applyAlignment="1">
      <alignment horizontal="right" vertical="top" wrapText="1"/>
    </xf>
    <xf numFmtId="4" fontId="18" fillId="0" borderId="2" xfId="1" applyNumberFormat="1" applyFont="1" applyBorder="1" applyAlignment="1">
      <alignment horizontal="right" vertical="top" wrapText="1"/>
    </xf>
    <xf numFmtId="0" fontId="18" fillId="0" borderId="2" xfId="1" applyFont="1" applyBorder="1" applyAlignment="1">
      <alignment horizontal="right" vertical="top" wrapText="1"/>
    </xf>
    <xf numFmtId="0" fontId="18" fillId="0" borderId="2" xfId="1" applyFont="1" applyBorder="1" applyAlignment="1">
      <alignment horizontal="left" vertical="top" wrapText="1"/>
    </xf>
    <xf numFmtId="4" fontId="18" fillId="4" borderId="2" xfId="1" applyNumberFormat="1" applyFont="1" applyFill="1" applyBorder="1" applyAlignment="1">
      <alignment horizontal="right" vertical="top" wrapText="1"/>
    </xf>
    <xf numFmtId="0" fontId="18" fillId="4" borderId="2" xfId="1" applyFont="1" applyFill="1" applyBorder="1" applyAlignment="1">
      <alignment horizontal="right" vertical="top" wrapText="1"/>
    </xf>
    <xf numFmtId="0" fontId="18" fillId="4" borderId="2" xfId="1" applyFont="1" applyFill="1" applyBorder="1" applyAlignment="1">
      <alignment horizontal="left" vertical="top" wrapText="1"/>
    </xf>
    <xf numFmtId="4" fontId="16" fillId="3" borderId="2" xfId="1" applyNumberFormat="1" applyFont="1" applyFill="1" applyBorder="1" applyAlignment="1">
      <alignment horizontal="right" vertical="top" wrapText="1"/>
    </xf>
    <xf numFmtId="0" fontId="16" fillId="3" borderId="2" xfId="1" applyFont="1" applyFill="1" applyBorder="1" applyAlignment="1">
      <alignment horizontal="right" vertical="top" wrapText="1"/>
    </xf>
    <xf numFmtId="4" fontId="18" fillId="0" borderId="2" xfId="1" applyNumberFormat="1" applyFont="1" applyBorder="1" applyAlignment="1">
      <alignment horizontal="left" vertical="top" wrapText="1"/>
    </xf>
    <xf numFmtId="4" fontId="18" fillId="4" borderId="2" xfId="1" applyNumberFormat="1" applyFont="1" applyFill="1" applyBorder="1" applyAlignment="1">
      <alignment horizontal="left" vertical="top" wrapText="1"/>
    </xf>
    <xf numFmtId="4" fontId="16" fillId="3" borderId="2" xfId="1" applyNumberFormat="1" applyFont="1" applyFill="1" applyBorder="1" applyAlignment="1">
      <alignment horizontal="left" vertical="top" wrapText="1"/>
    </xf>
    <xf numFmtId="3" fontId="16" fillId="0" borderId="2" xfId="1" applyNumberFormat="1" applyFont="1" applyBorder="1" applyAlignment="1" applyProtection="1">
      <alignment horizontal="center" vertical="top" wrapText="1"/>
      <protection locked="0"/>
    </xf>
    <xf numFmtId="4" fontId="16" fillId="2" borderId="6" xfId="1" applyNumberFormat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horizontal="center" vertical="top" wrapText="1"/>
    </xf>
    <xf numFmtId="1" fontId="16" fillId="2" borderId="6" xfId="1" applyNumberFormat="1" applyFont="1" applyFill="1" applyBorder="1" applyAlignment="1">
      <alignment horizontal="center" vertical="top" wrapText="1"/>
    </xf>
    <xf numFmtId="4" fontId="16" fillId="0" borderId="6" xfId="1" applyNumberFormat="1" applyFont="1" applyBorder="1" applyAlignment="1" applyProtection="1">
      <alignment horizontal="center" vertical="top" wrapText="1"/>
      <protection locked="0"/>
    </xf>
    <xf numFmtId="49" fontId="16" fillId="0" borderId="6" xfId="1" applyNumberFormat="1" applyFont="1" applyBorder="1" applyAlignment="1" applyProtection="1">
      <alignment horizontal="center" vertical="top" wrapText="1"/>
      <protection locked="0"/>
    </xf>
    <xf numFmtId="1" fontId="16" fillId="0" borderId="6" xfId="1" applyNumberFormat="1" applyFont="1" applyBorder="1" applyAlignment="1" applyProtection="1">
      <alignment horizontal="center" vertical="top" wrapText="1"/>
      <protection locked="0"/>
    </xf>
    <xf numFmtId="4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0" fontId="16" fillId="5" borderId="2" xfId="1" applyFont="1" applyFill="1" applyBorder="1" applyAlignment="1">
      <alignment horizontal="left" vertical="top" wrapText="1"/>
    </xf>
    <xf numFmtId="0" fontId="16" fillId="3" borderId="2" xfId="1" applyFont="1" applyFill="1" applyBorder="1" applyAlignment="1">
      <alignment horizontal="left" vertical="top" wrapText="1"/>
    </xf>
    <xf numFmtId="49" fontId="14" fillId="0" borderId="0" xfId="1" applyNumberFormat="1" applyFont="1" applyAlignment="1">
      <alignment horizontal="center" vertical="center"/>
    </xf>
    <xf numFmtId="0" fontId="15" fillId="0" borderId="0" xfId="15"/>
    <xf numFmtId="0" fontId="16" fillId="0" borderId="2" xfId="15" applyFont="1" applyBorder="1" applyAlignment="1" applyProtection="1">
      <alignment horizontal="center" vertical="top" wrapText="1"/>
      <protection locked="0"/>
    </xf>
    <xf numFmtId="0" fontId="17" fillId="0" borderId="0" xfId="15" applyFont="1"/>
    <xf numFmtId="3" fontId="16" fillId="0" borderId="2" xfId="15" applyNumberFormat="1" applyFont="1" applyBorder="1" applyAlignment="1" applyProtection="1">
      <alignment horizontal="center" vertical="top" wrapText="1"/>
      <protection locked="0"/>
    </xf>
    <xf numFmtId="3" fontId="16" fillId="6" borderId="2" xfId="15" applyNumberFormat="1" applyFont="1" applyFill="1" applyBorder="1" applyAlignment="1" applyProtection="1">
      <alignment horizontal="center" vertical="top" wrapText="1"/>
      <protection locked="0"/>
    </xf>
    <xf numFmtId="3" fontId="16" fillId="6" borderId="2" xfId="15" applyNumberFormat="1" applyFont="1" applyFill="1" applyBorder="1" applyAlignment="1" applyProtection="1">
      <alignment horizontal="right" vertical="top" wrapText="1"/>
      <protection locked="0"/>
    </xf>
    <xf numFmtId="4" fontId="16" fillId="6" borderId="2" xfId="15" applyNumberFormat="1" applyFont="1" applyFill="1" applyBorder="1" applyAlignment="1" applyProtection="1">
      <alignment horizontal="right" vertical="top" wrapText="1"/>
      <protection locked="0"/>
    </xf>
    <xf numFmtId="0" fontId="16" fillId="6" borderId="2" xfId="15" applyFont="1" applyFill="1" applyBorder="1" applyAlignment="1" applyProtection="1">
      <alignment horizontal="right" vertical="top" wrapText="1"/>
      <protection locked="0"/>
    </xf>
    <xf numFmtId="0" fontId="18" fillId="0" borderId="2" xfId="15" applyFont="1" applyBorder="1" applyAlignment="1">
      <alignment horizontal="left" vertical="top" wrapText="1"/>
    </xf>
    <xf numFmtId="0" fontId="18" fillId="4" borderId="2" xfId="15" applyFont="1" applyFill="1" applyBorder="1" applyAlignment="1">
      <alignment horizontal="left" vertical="top" wrapText="1"/>
    </xf>
    <xf numFmtId="0" fontId="15" fillId="0" borderId="2" xfId="15" applyBorder="1"/>
    <xf numFmtId="0" fontId="15" fillId="0" borderId="2" xfId="15" applyBorder="1" applyAlignment="1">
      <alignment horizontal="right"/>
    </xf>
    <xf numFmtId="4" fontId="15" fillId="0" borderId="2" xfId="15" applyNumberFormat="1" applyBorder="1" applyAlignment="1">
      <alignment horizontal="right"/>
    </xf>
    <xf numFmtId="0" fontId="16" fillId="3" borderId="7" xfId="15" applyFont="1" applyFill="1" applyBorder="1" applyAlignment="1">
      <alignment horizontal="left" vertical="top"/>
    </xf>
    <xf numFmtId="0" fontId="18" fillId="0" borderId="2" xfId="15" applyFont="1" applyBorder="1" applyAlignment="1">
      <alignment horizontal="left" vertical="top"/>
    </xf>
    <xf numFmtId="0" fontId="19" fillId="0" borderId="0" xfId="15" applyFont="1" applyAlignment="1">
      <alignment horizontal="right"/>
    </xf>
    <xf numFmtId="0" fontId="20" fillId="0" borderId="0" xfId="15" applyFont="1"/>
    <xf numFmtId="4" fontId="15" fillId="0" borderId="0" xfId="15" applyNumberFormat="1" applyAlignment="1">
      <alignment horizontal="center" vertical="center"/>
    </xf>
    <xf numFmtId="0" fontId="15" fillId="0" borderId="0" xfId="15" applyAlignment="1">
      <alignment horizontal="center" vertical="center"/>
    </xf>
    <xf numFmtId="0" fontId="19" fillId="0" borderId="0" xfId="15" applyFont="1"/>
    <xf numFmtId="4" fontId="15" fillId="0" borderId="0" xfId="15" applyNumberFormat="1"/>
    <xf numFmtId="3" fontId="16" fillId="3" borderId="2" xfId="1" applyNumberFormat="1" applyFont="1" applyFill="1" applyBorder="1" applyAlignment="1">
      <alignment horizontal="right" vertical="top" wrapText="1"/>
    </xf>
    <xf numFmtId="3" fontId="18" fillId="4" borderId="2" xfId="1" applyNumberFormat="1" applyFont="1" applyFill="1" applyBorder="1" applyAlignment="1">
      <alignment horizontal="right" vertical="top" wrapText="1"/>
    </xf>
    <xf numFmtId="3" fontId="18" fillId="0" borderId="2" xfId="1" applyNumberFormat="1" applyFont="1" applyBorder="1" applyAlignment="1">
      <alignment horizontal="right" vertical="top" wrapText="1"/>
    </xf>
    <xf numFmtId="4" fontId="17" fillId="0" borderId="0" xfId="15" applyNumberFormat="1" applyFont="1"/>
    <xf numFmtId="3" fontId="16" fillId="3" borderId="7" xfId="15" applyNumberFormat="1" applyFont="1" applyFill="1" applyBorder="1" applyAlignment="1">
      <alignment horizontal="right" vertical="top" wrapText="1"/>
    </xf>
    <xf numFmtId="3" fontId="18" fillId="4" borderId="2" xfId="15" applyNumberFormat="1" applyFont="1" applyFill="1" applyBorder="1" applyAlignment="1">
      <alignment horizontal="right" vertical="top" wrapText="1"/>
    </xf>
    <xf numFmtId="3" fontId="18" fillId="0" borderId="2" xfId="15" applyNumberFormat="1" applyFont="1" applyBorder="1" applyAlignment="1">
      <alignment horizontal="right" vertical="top" wrapText="1"/>
    </xf>
    <xf numFmtId="3" fontId="16" fillId="5" borderId="2" xfId="1" applyNumberFormat="1" applyFont="1" applyFill="1" applyBorder="1" applyAlignment="1">
      <alignment horizontal="right" vertical="top" wrapText="1"/>
    </xf>
    <xf numFmtId="49" fontId="14" fillId="0" borderId="0" xfId="1" applyNumberFormat="1" applyFont="1" applyAlignment="1">
      <alignment horizontal="center" vertical="center"/>
    </xf>
    <xf numFmtId="0" fontId="16" fillId="0" borderId="2" xfId="15" applyFont="1" applyBorder="1" applyAlignment="1" applyProtection="1">
      <alignment horizontal="center" vertical="top" wrapText="1"/>
      <protection locked="0"/>
    </xf>
    <xf numFmtId="0" fontId="16" fillId="2" borderId="2" xfId="1" applyFont="1" applyFill="1" applyBorder="1" applyAlignment="1" applyProtection="1">
      <alignment horizontal="center" vertical="top" wrapText="1"/>
      <protection locked="0"/>
    </xf>
    <xf numFmtId="0" fontId="16" fillId="0" borderId="3" xfId="1" applyFont="1" applyBorder="1" applyAlignment="1" applyProtection="1">
      <alignment horizontal="center" vertical="top" wrapText="1"/>
      <protection locked="0"/>
    </xf>
    <xf numFmtId="0" fontId="16" fillId="0" borderId="6" xfId="1" applyFont="1" applyBorder="1" applyAlignment="1" applyProtection="1">
      <alignment horizontal="center" vertical="top" wrapText="1"/>
      <protection locked="0"/>
    </xf>
    <xf numFmtId="0" fontId="16" fillId="0" borderId="4" xfId="1" applyFont="1" applyBorder="1" applyAlignment="1" applyProtection="1">
      <alignment horizontal="center" vertical="top" wrapText="1"/>
      <protection locked="0"/>
    </xf>
    <xf numFmtId="0" fontId="16" fillId="0" borderId="5" xfId="1" applyFont="1" applyBorder="1" applyAlignment="1" applyProtection="1">
      <alignment horizontal="center" vertical="top" wrapText="1"/>
      <protection locked="0"/>
    </xf>
    <xf numFmtId="0" fontId="16" fillId="0" borderId="2" xfId="15" applyFont="1" applyBorder="1" applyAlignment="1" applyProtection="1">
      <alignment horizontal="center" vertical="top"/>
      <protection locked="0"/>
    </xf>
    <xf numFmtId="0" fontId="16" fillId="5" borderId="2" xfId="1" applyFont="1" applyFill="1" applyBorder="1" applyAlignment="1">
      <alignment horizontal="left" vertical="top" wrapText="1"/>
    </xf>
    <xf numFmtId="0" fontId="16" fillId="0" borderId="2" xfId="15" applyFont="1" applyBorder="1" applyAlignment="1">
      <alignment horizontal="center" vertical="top"/>
    </xf>
    <xf numFmtId="0" fontId="16" fillId="3" borderId="2" xfId="1" applyFont="1" applyFill="1" applyBorder="1" applyAlignment="1">
      <alignment horizontal="left" vertical="top" wrapText="1"/>
    </xf>
    <xf numFmtId="0" fontId="16" fillId="3" borderId="4" xfId="15" applyFont="1" applyFill="1" applyBorder="1" applyAlignment="1">
      <alignment horizontal="left" vertical="top" wrapText="1"/>
    </xf>
    <xf numFmtId="0" fontId="16" fillId="3" borderId="7" xfId="15" applyFont="1" applyFill="1" applyBorder="1" applyAlignment="1">
      <alignment horizontal="left" vertical="top" wrapText="1"/>
    </xf>
    <xf numFmtId="0" fontId="24" fillId="6" borderId="2" xfId="15" applyFont="1" applyFill="1" applyBorder="1" applyAlignment="1">
      <alignment horizontal="left" vertical="center" wrapText="1"/>
    </xf>
    <xf numFmtId="4" fontId="22" fillId="0" borderId="0" xfId="15" applyNumberFormat="1" applyFont="1" applyAlignment="1">
      <alignment horizontal="right"/>
    </xf>
  </cellXfs>
  <cellStyles count="102">
    <cellStyle name="Comma 2" xfId="6" xr:uid="{D26CF2EC-6BEF-4339-A74C-9690A410BF18}"/>
    <cellStyle name="Comma 2 2" xfId="49" xr:uid="{50D0D098-AE1F-4A66-98D1-5FA36B348FCC}"/>
    <cellStyle name="Comma 3" xfId="13" xr:uid="{D4EF0919-3C1A-44BD-B1CF-ECF341793CFE}"/>
    <cellStyle name="Comma 4" xfId="9" xr:uid="{91AE55D1-2D51-47CC-961A-C86DDC63451A}"/>
    <cellStyle name="Normal" xfId="0" builtinId="0"/>
    <cellStyle name="Normal 10" xfId="22" xr:uid="{A1CEC146-0642-449C-8732-76FBEC901E5A}"/>
    <cellStyle name="Normal 11" xfId="23" xr:uid="{CC8D8E33-D300-4927-9E88-5765ABFD5C7F}"/>
    <cellStyle name="Normal 12" xfId="24" xr:uid="{F033D0B7-DA33-4528-8D8B-5106372DE4E7}"/>
    <cellStyle name="Normal 13" xfId="25" xr:uid="{B7CFCC55-5019-4742-9152-AD3D3018B379}"/>
    <cellStyle name="Normal 14" xfId="27" xr:uid="{548B3A97-5439-4656-8677-A3CA020C2D1C}"/>
    <cellStyle name="Normal 15" xfId="28" xr:uid="{0F29D2CC-E95B-4ACD-9F97-EB3B510982D3}"/>
    <cellStyle name="Normal 16" xfId="29" xr:uid="{39363949-2EF7-4396-B22C-4BD1BEE4055E}"/>
    <cellStyle name="Normal 17" xfId="30" xr:uid="{4D24F11D-8C6F-4051-8961-147AA6CEA647}"/>
    <cellStyle name="Normal 18" xfId="31" xr:uid="{A591DCFF-D290-4552-A53D-9DF86B0FDEB5}"/>
    <cellStyle name="Normal 19" xfId="32" xr:uid="{524AF141-BCBA-45ED-88C6-08977D9C8BBE}"/>
    <cellStyle name="Normal 2" xfId="4" xr:uid="{F18AF87D-A9CF-4547-98CD-396EC0695C8A}"/>
    <cellStyle name="Normal 2 10" xfId="95" xr:uid="{6F6FA802-5093-4950-9AFA-99D78B39D5DF}"/>
    <cellStyle name="Normal 2 11" xfId="98" xr:uid="{E42107CD-5E41-4CBB-B4C8-847F7066220C}"/>
    <cellStyle name="Normal 2 2" xfId="15" xr:uid="{0D0A915D-B991-462D-B729-4C6FA22F2610}"/>
    <cellStyle name="Normal 2 2 2" xfId="2" xr:uid="{0F8138FD-B272-408D-9764-43355308FF54}"/>
    <cellStyle name="Normal 2 3" xfId="16" xr:uid="{8203BDFA-46A0-4B2B-BECD-FAF8C6E85BF5}"/>
    <cellStyle name="Normal 2 4" xfId="37" xr:uid="{463067D9-2B44-4442-BBDC-DC02442587B2}"/>
    <cellStyle name="Normal 2 5" xfId="83" xr:uid="{7FC97EEA-9376-48CF-AD60-3C86BA10F8F3}"/>
    <cellStyle name="Normal 2 6" xfId="85" xr:uid="{71BF4889-7581-4058-8341-5D8F0767D7D7}"/>
    <cellStyle name="Normal 2 7" xfId="87" xr:uid="{77E6F80C-26F0-49C1-9B93-1DE956108BF7}"/>
    <cellStyle name="Normal 2 8" xfId="89" xr:uid="{FA5260AA-1E53-4A51-99D6-07BD3718CAF8}"/>
    <cellStyle name="Normal 2 9" xfId="91" xr:uid="{C27E2F04-14B1-4860-9E4E-BD2FE442DDE9}"/>
    <cellStyle name="Normal 20" xfId="33" xr:uid="{FD9C88D6-03EC-4FAB-BCE8-7839A977FEE0}"/>
    <cellStyle name="Normal 21" xfId="34" xr:uid="{70677CC8-FEEE-4D77-81BE-0A366D4694EF}"/>
    <cellStyle name="Normal 22" xfId="35" xr:uid="{E03047FF-70AB-4CE3-A3B4-F39A263F66D5}"/>
    <cellStyle name="Normal 23" xfId="36" xr:uid="{C7C1332D-92A3-46A8-B578-FA8C0790F03C}"/>
    <cellStyle name="Normal 24" xfId="38" xr:uid="{EC7D69AB-87F1-4109-9B2D-133C71A8F706}"/>
    <cellStyle name="Normal 25" xfId="39" xr:uid="{3CBA7FFC-8147-4683-921C-C8B6BE0D9B34}"/>
    <cellStyle name="Normal 26" xfId="40" xr:uid="{4648125B-E3B5-4B35-A035-E3DD04855063}"/>
    <cellStyle name="Normal 27" xfId="41" xr:uid="{F5EF875E-2225-4412-BF34-88897A8F74AC}"/>
    <cellStyle name="Normal 28" xfId="42" xr:uid="{877C8D21-2B52-488A-BD1F-0B86D908E3EE}"/>
    <cellStyle name="Normal 29" xfId="43" xr:uid="{C3D1E29A-B68C-4E5E-BE5D-95FC61F69E94}"/>
    <cellStyle name="Normal 3" xfId="5" xr:uid="{D1ECFBBC-A636-4312-89BB-B4B317330AF8}"/>
    <cellStyle name="Normal 3 2" xfId="8" xr:uid="{B19B3131-FA91-4924-ADBD-5F7864F77609}"/>
    <cellStyle name="Normal 3 2 2" xfId="11" xr:uid="{0BA76184-CB24-4ECB-BA25-6D0F75F783F3}"/>
    <cellStyle name="Normal 30" xfId="44" xr:uid="{1A6E3253-664E-447E-BB4A-05BEBEB1E391}"/>
    <cellStyle name="Normal 31" xfId="45" xr:uid="{C5736E5B-D815-4B94-8869-A65EB7463193}"/>
    <cellStyle name="Normal 32" xfId="46" xr:uid="{648D948E-CD07-4DD1-94F1-C0ED47582E12}"/>
    <cellStyle name="Normal 32 2" xfId="47" xr:uid="{7BBA5828-C615-443A-8D5F-03731E57BDEC}"/>
    <cellStyle name="Normal 33" xfId="3" xr:uid="{6E122573-CCD9-4948-8FED-CDC5D55AC8DE}"/>
    <cellStyle name="Normal 33 2" xfId="48" xr:uid="{ACC798CF-5514-4F65-8623-7DA18998F8E7}"/>
    <cellStyle name="Normal 34" xfId="52" xr:uid="{C20F979B-82E3-4D5A-90CF-D630B74EA263}"/>
    <cellStyle name="Normal 35" xfId="54" xr:uid="{FAF807E3-1EFC-4AE3-8B41-AED392A1BD92}"/>
    <cellStyle name="Normal 36" xfId="55" xr:uid="{9B0CC2ED-E62D-4FF5-B751-5A5CA0CF7F76}"/>
    <cellStyle name="Normal 36 2" xfId="66" xr:uid="{B44C17EE-CA96-4134-95B6-C827EE40E4FF}"/>
    <cellStyle name="Normal 37" xfId="56" xr:uid="{B9739F58-A3C3-48B5-A6A4-3D8E5C20800F}"/>
    <cellStyle name="Normal 37 2" xfId="61" xr:uid="{E48FD4CC-A543-4360-AAA5-0B1497E76A7F}"/>
    <cellStyle name="Normal 37 3" xfId="67" xr:uid="{7DF4293B-DBD5-4761-8A92-215A24F283DB}"/>
    <cellStyle name="Normal 38" xfId="68" xr:uid="{D30C6108-B139-40AA-9B36-59753D494D65}"/>
    <cellStyle name="Normal 38 2" xfId="74" xr:uid="{31F76BE6-ACA3-407A-8735-2831917C0E6A}"/>
    <cellStyle name="Normal 39" xfId="69" xr:uid="{B79474B0-37A5-4121-B743-97DAC73F79AF}"/>
    <cellStyle name="Normal 39 2" xfId="75" xr:uid="{AD422CCA-F574-431F-A048-9C79BBB02DDF}"/>
    <cellStyle name="Normal 4" xfId="17" xr:uid="{3C998891-C252-4BB6-8A3A-940DE9BE2FE4}"/>
    <cellStyle name="Normal 4 2" xfId="26" xr:uid="{4D9A5B2C-E771-4A7E-83A9-8C56A40F607C}"/>
    <cellStyle name="Normal 40" xfId="76" xr:uid="{372A4250-0701-4217-B7D8-1A9C6D14F499}"/>
    <cellStyle name="Normal 41" xfId="77" xr:uid="{C989031D-031A-4942-B552-9C8BB62459F8}"/>
    <cellStyle name="Normal 42" xfId="78" xr:uid="{CC86C242-D5F3-4183-AB00-EFE272067459}"/>
    <cellStyle name="Normal 43" xfId="80" xr:uid="{C5F43CE9-93D0-4A52-84DB-BEEB62C8FE11}"/>
    <cellStyle name="Normal 46" xfId="81" xr:uid="{7CD3785A-E15E-46A0-940C-B42116CDF851}"/>
    <cellStyle name="Normal 47" xfId="86" xr:uid="{C9C960F3-0639-455B-B478-890F5F8F7805}"/>
    <cellStyle name="Normal 47 2" xfId="94" xr:uid="{2654838B-5448-40D9-B477-48BD5032C384}"/>
    <cellStyle name="Normal 48" xfId="93" xr:uid="{6B6DBC21-A4A9-4A17-A78A-ED8581F3BA72}"/>
    <cellStyle name="Normal 49" xfId="97" xr:uid="{5018A15F-000F-488A-AE9D-5E9D7962C653}"/>
    <cellStyle name="Normal 5" xfId="10" xr:uid="{7DB57F57-351D-4AEF-BA7F-07E5511EEFFD}"/>
    <cellStyle name="Normal 5 2" xfId="51" xr:uid="{1FA87933-44B5-425F-A1B1-05CA9C8DB95A}"/>
    <cellStyle name="Normal 5 2 2" xfId="53" xr:uid="{BDDF63FE-D940-4E2D-BED4-3E6DD2AF93D6}"/>
    <cellStyle name="Normal 5 2 2 2" xfId="60" xr:uid="{96F1CD6D-9F04-4A6A-BFFA-5D4E43907DDA}"/>
    <cellStyle name="Normal 5 2 2 3" xfId="65" xr:uid="{AD4D9F94-38D5-4E4C-9F11-3F6C4ECB2C70}"/>
    <cellStyle name="Normal 5 2 2 4" xfId="73" xr:uid="{F447DA54-5117-4FF5-8A15-E66109A42E14}"/>
    <cellStyle name="Normal 5 2 3" xfId="59" xr:uid="{FB410C9B-72BF-4E76-BE8D-3EE8A16BF5BF}"/>
    <cellStyle name="Normal 5 2 4" xfId="64" xr:uid="{714945F9-856D-468A-BF51-73B6BC348918}"/>
    <cellStyle name="Normal 5 2 5" xfId="72" xr:uid="{F72E779B-BC22-4828-BED6-E8C083DA3781}"/>
    <cellStyle name="Normal 5 3" xfId="58" xr:uid="{DD2D72D6-BE4E-4BE4-A9B7-5407E9FA4D38}"/>
    <cellStyle name="Normal 5 4" xfId="63" xr:uid="{A9A1926B-1017-495F-93AB-5A0A86511951}"/>
    <cellStyle name="Normal 5 5" xfId="71" xr:uid="{60C42927-8230-4E49-88DC-48A4A9EA997A}"/>
    <cellStyle name="Normal 51" xfId="100" xr:uid="{429F0122-FCFB-411A-9E6C-4088A94EB9AF}"/>
    <cellStyle name="Normal 54" xfId="101" xr:uid="{5E6CFE20-C0DE-4316-9268-2AA5840D5ABE}"/>
    <cellStyle name="Normal 6" xfId="18" xr:uid="{5532A84A-A954-44EA-AE9F-401E032457A3}"/>
    <cellStyle name="Normal 7" xfId="19" xr:uid="{D255BAA2-D4A9-4929-9896-5B4B18EF575C}"/>
    <cellStyle name="Normal 8" xfId="20" xr:uid="{28B49267-2245-44FB-AAC9-7A498C0FBC82}"/>
    <cellStyle name="Normal 9" xfId="21" xr:uid="{78756A1B-A4FA-4633-83F5-B2569FA41C52}"/>
    <cellStyle name="Normal_Copy of KPP 2007 lesos (3D-362 3D-444)" xfId="1" xr:uid="{01157250-FD21-4427-914C-C3BEF9279B77}"/>
    <cellStyle name="Percent 2" xfId="7" xr:uid="{C68F1122-F7FE-4EB7-BE14-1DE931437048}"/>
    <cellStyle name="Percent 2 2" xfId="50" xr:uid="{FC3B78BE-D31D-4532-B446-10D045D31AD2}"/>
    <cellStyle name="Percent 2 3" xfId="88" xr:uid="{C971BE92-2490-4C98-84E2-CEAC1452DF48}"/>
    <cellStyle name="Percent 2 4" xfId="90" xr:uid="{A7DE2067-18D6-4A7B-8F19-18CCF1A9DC24}"/>
    <cellStyle name="Percent 2 5" xfId="92" xr:uid="{7D4BD682-03AA-4516-B5A4-57AA528F4141}"/>
    <cellStyle name="Percent 2 6" xfId="96" xr:uid="{4380B684-8C55-4356-962A-9A9D13D2F9E8}"/>
    <cellStyle name="Percent 3" xfId="12" xr:uid="{277D6BFB-CFE7-494E-A20F-AD43E70D437A}"/>
    <cellStyle name="Percent 3 2" xfId="99" xr:uid="{10E5C8B1-5C35-4364-BDD4-E254FE0B9343}"/>
    <cellStyle name="Percent 4" xfId="57" xr:uid="{00A20FD1-7BE5-4B16-871B-8859A0D1F2B7}"/>
    <cellStyle name="Percent 4 2" xfId="62" xr:uid="{7FD894E6-436C-402C-9365-A2654C554689}"/>
    <cellStyle name="Percent 4 3" xfId="70" xr:uid="{FC34A49A-3C96-49B9-8485-ABFFBB8D07E8}"/>
    <cellStyle name="Percent 4 4" xfId="79" xr:uid="{F46449AC-8858-4229-9F93-F1664828F491}"/>
    <cellStyle name="Percent 4 5" xfId="82" xr:uid="{0418E188-718A-4CC9-BB67-419308E0E6E1}"/>
    <cellStyle name="Percent 4 6" xfId="84" xr:uid="{B68A394F-FB57-4624-ABE9-831D238E55F6}"/>
    <cellStyle name="Percent 5" xfId="14" xr:uid="{403124E8-13CD-4039-AB42-DCB3E367F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47"/>
  <sheetViews>
    <sheetView tabSelected="1" zoomScale="51" zoomScaleNormal="51" workbookViewId="0">
      <selection activeCell="D12" sqref="D12"/>
    </sheetView>
  </sheetViews>
  <sheetFormatPr defaultColWidth="9.109375" defaultRowHeight="17.399999999999999"/>
  <cols>
    <col min="1" max="1" width="15.6640625" style="46" customWidth="1"/>
    <col min="2" max="2" width="57.6640625" style="43" customWidth="1"/>
    <col min="3" max="3" width="20.44140625" style="43" customWidth="1"/>
    <col min="4" max="4" width="28.44140625" style="43" bestFit="1" customWidth="1"/>
    <col min="5" max="5" width="19.88671875" style="44" customWidth="1"/>
    <col min="6" max="7" width="19.88671875" style="45" customWidth="1"/>
    <col min="8" max="8" width="19.88671875" style="44" customWidth="1"/>
    <col min="9" max="13" width="19.88671875" style="27" customWidth="1"/>
    <col min="14" max="14" width="13.33203125" style="27" customWidth="1"/>
    <col min="15" max="17" width="19.33203125" style="27" customWidth="1"/>
    <col min="18" max="18" width="13.88671875" style="27" customWidth="1"/>
    <col min="19" max="33" width="19.33203125" style="27" customWidth="1"/>
    <col min="34" max="34" width="9.5546875" style="27" customWidth="1"/>
    <col min="35" max="41" width="19.33203125" style="27" customWidth="1"/>
    <col min="42" max="42" width="9.5546875" style="27" customWidth="1"/>
    <col min="43" max="49" width="19.33203125" style="27" customWidth="1"/>
    <col min="50" max="50" width="9.5546875" style="27" customWidth="1"/>
    <col min="51" max="53" width="19.33203125" style="27" customWidth="1"/>
    <col min="54" max="57" width="19.33203125" style="27" hidden="1" customWidth="1"/>
    <col min="58" max="58" width="9.5546875" style="27" hidden="1" customWidth="1"/>
    <col min="59" max="65" width="19.33203125" style="27" hidden="1" customWidth="1"/>
    <col min="66" max="66" width="9.5546875" style="27" hidden="1" customWidth="1"/>
    <col min="67" max="73" width="19.33203125" style="27" hidden="1" customWidth="1"/>
    <col min="74" max="74" width="9.5546875" style="27" hidden="1" customWidth="1"/>
    <col min="75" max="77" width="19.33203125" style="27" hidden="1" customWidth="1"/>
    <col min="78" max="78" width="12.33203125" style="27" customWidth="1"/>
    <col min="79" max="79" width="20.109375" style="27" customWidth="1"/>
    <col min="80" max="80" width="18.6640625" style="27" customWidth="1"/>
    <col min="81" max="81" width="19.109375" style="27" customWidth="1"/>
    <col min="82" max="82" width="12.88671875" style="27" customWidth="1"/>
    <col min="83" max="83" width="19.33203125" style="27" customWidth="1"/>
    <col min="84" max="85" width="20.44140625" style="27" customWidth="1"/>
    <col min="86" max="86" width="9.109375" style="27"/>
    <col min="87" max="87" width="11.6640625" style="27" bestFit="1" customWidth="1"/>
    <col min="88" max="16384" width="9.109375" style="27"/>
  </cols>
  <sheetData>
    <row r="1" spans="1:177" ht="55.5" customHeight="1">
      <c r="A1" s="56" t="s">
        <v>0</v>
      </c>
      <c r="B1" s="56"/>
      <c r="C1" s="56"/>
      <c r="D1" s="56"/>
      <c r="E1" s="56"/>
      <c r="F1" s="56"/>
      <c r="G1" s="56"/>
      <c r="H1" s="56"/>
    </row>
    <row r="2" spans="1:177" ht="55.5" customHeight="1">
      <c r="A2" s="23"/>
      <c r="B2" s="23"/>
      <c r="C2" s="26"/>
      <c r="D2" s="26"/>
      <c r="E2" s="21"/>
      <c r="F2" s="26"/>
      <c r="G2" s="22"/>
      <c r="H2" s="21"/>
    </row>
    <row r="3" spans="1:177" ht="53.25" customHeight="1">
      <c r="A3" s="57" t="s">
        <v>1</v>
      </c>
      <c r="B3" s="58" t="s">
        <v>2</v>
      </c>
      <c r="C3" s="59" t="s">
        <v>61</v>
      </c>
      <c r="D3" s="61" t="s">
        <v>85</v>
      </c>
      <c r="E3" s="62"/>
      <c r="F3" s="63">
        <v>2021</v>
      </c>
      <c r="G3" s="63"/>
      <c r="H3" s="63"/>
      <c r="I3" s="63"/>
      <c r="J3" s="63"/>
      <c r="K3" s="63"/>
      <c r="L3" s="63"/>
      <c r="M3" s="63"/>
      <c r="N3" s="63">
        <v>2022</v>
      </c>
      <c r="O3" s="63"/>
      <c r="P3" s="63"/>
      <c r="Q3" s="63"/>
      <c r="R3" s="63"/>
      <c r="S3" s="63"/>
      <c r="T3" s="63"/>
      <c r="U3" s="63"/>
      <c r="V3" s="63">
        <v>2023</v>
      </c>
      <c r="W3" s="63"/>
      <c r="X3" s="63"/>
      <c r="Y3" s="63"/>
      <c r="Z3" s="63"/>
      <c r="AA3" s="63"/>
      <c r="AB3" s="63"/>
      <c r="AC3" s="63"/>
      <c r="AD3" s="63">
        <v>2024</v>
      </c>
      <c r="AE3" s="63"/>
      <c r="AF3" s="63"/>
      <c r="AG3" s="63"/>
      <c r="AH3" s="63"/>
      <c r="AI3" s="63"/>
      <c r="AJ3" s="63"/>
      <c r="AK3" s="63"/>
      <c r="AL3" s="63">
        <v>2025</v>
      </c>
      <c r="AM3" s="63"/>
      <c r="AN3" s="63"/>
      <c r="AO3" s="63"/>
      <c r="AP3" s="63"/>
      <c r="AQ3" s="63"/>
      <c r="AR3" s="63"/>
      <c r="AS3" s="63"/>
      <c r="AT3" s="63">
        <v>2026</v>
      </c>
      <c r="AU3" s="63"/>
      <c r="AV3" s="63"/>
      <c r="AW3" s="63"/>
      <c r="AX3" s="63"/>
      <c r="AY3" s="63"/>
      <c r="AZ3" s="63"/>
      <c r="BA3" s="63"/>
      <c r="BB3" s="63">
        <v>2027</v>
      </c>
      <c r="BC3" s="63"/>
      <c r="BD3" s="63"/>
      <c r="BE3" s="63"/>
      <c r="BF3" s="63"/>
      <c r="BG3" s="63"/>
      <c r="BH3" s="63"/>
      <c r="BI3" s="63"/>
      <c r="BJ3" s="63">
        <v>2028</v>
      </c>
      <c r="BK3" s="63"/>
      <c r="BL3" s="63"/>
      <c r="BM3" s="63"/>
      <c r="BN3" s="63"/>
      <c r="BO3" s="63"/>
      <c r="BP3" s="63"/>
      <c r="BQ3" s="63"/>
      <c r="BR3" s="63">
        <v>2029</v>
      </c>
      <c r="BS3" s="63"/>
      <c r="BT3" s="63"/>
      <c r="BU3" s="63"/>
      <c r="BV3" s="63"/>
      <c r="BW3" s="63"/>
      <c r="BX3" s="63"/>
      <c r="BY3" s="63"/>
      <c r="BZ3" s="65" t="s">
        <v>3</v>
      </c>
      <c r="CA3" s="65"/>
      <c r="CB3" s="65"/>
      <c r="CC3" s="65"/>
      <c r="CD3" s="65"/>
      <c r="CE3" s="65"/>
      <c r="CF3" s="65"/>
      <c r="CG3" s="65"/>
    </row>
    <row r="4" spans="1:177" s="29" customFormat="1" ht="99" customHeight="1">
      <c r="A4" s="57"/>
      <c r="B4" s="58"/>
      <c r="C4" s="60"/>
      <c r="D4" s="18" t="s">
        <v>4</v>
      </c>
      <c r="E4" s="18" t="s">
        <v>5</v>
      </c>
      <c r="F4" s="20" t="s">
        <v>6</v>
      </c>
      <c r="G4" s="18" t="s">
        <v>7</v>
      </c>
      <c r="H4" s="20" t="s">
        <v>8</v>
      </c>
      <c r="I4" s="19" t="s">
        <v>9</v>
      </c>
      <c r="J4" s="20" t="s">
        <v>10</v>
      </c>
      <c r="K4" s="18" t="s">
        <v>11</v>
      </c>
      <c r="L4" s="18" t="s">
        <v>12</v>
      </c>
      <c r="M4" s="18" t="s">
        <v>13</v>
      </c>
      <c r="N4" s="20" t="s">
        <v>6</v>
      </c>
      <c r="O4" s="18" t="s">
        <v>7</v>
      </c>
      <c r="P4" s="20" t="s">
        <v>8</v>
      </c>
      <c r="Q4" s="19" t="s">
        <v>9</v>
      </c>
      <c r="R4" s="20" t="s">
        <v>10</v>
      </c>
      <c r="S4" s="18" t="s">
        <v>11</v>
      </c>
      <c r="T4" s="18" t="s">
        <v>12</v>
      </c>
      <c r="U4" s="18" t="s">
        <v>13</v>
      </c>
      <c r="V4" s="20" t="s">
        <v>6</v>
      </c>
      <c r="W4" s="18" t="s">
        <v>7</v>
      </c>
      <c r="X4" s="20" t="s">
        <v>8</v>
      </c>
      <c r="Y4" s="19" t="s">
        <v>9</v>
      </c>
      <c r="Z4" s="20" t="s">
        <v>10</v>
      </c>
      <c r="AA4" s="18" t="s">
        <v>11</v>
      </c>
      <c r="AB4" s="18" t="s">
        <v>12</v>
      </c>
      <c r="AC4" s="18" t="s">
        <v>13</v>
      </c>
      <c r="AD4" s="20" t="s">
        <v>6</v>
      </c>
      <c r="AE4" s="18" t="s">
        <v>7</v>
      </c>
      <c r="AF4" s="20" t="s">
        <v>8</v>
      </c>
      <c r="AG4" s="19" t="s">
        <v>9</v>
      </c>
      <c r="AH4" s="20" t="s">
        <v>10</v>
      </c>
      <c r="AI4" s="18" t="s">
        <v>11</v>
      </c>
      <c r="AJ4" s="18" t="s">
        <v>12</v>
      </c>
      <c r="AK4" s="18" t="s">
        <v>13</v>
      </c>
      <c r="AL4" s="20" t="s">
        <v>6</v>
      </c>
      <c r="AM4" s="18" t="s">
        <v>7</v>
      </c>
      <c r="AN4" s="20" t="s">
        <v>8</v>
      </c>
      <c r="AO4" s="19" t="s">
        <v>9</v>
      </c>
      <c r="AP4" s="20" t="s">
        <v>10</v>
      </c>
      <c r="AQ4" s="18" t="s">
        <v>11</v>
      </c>
      <c r="AR4" s="18" t="s">
        <v>12</v>
      </c>
      <c r="AS4" s="18" t="s">
        <v>13</v>
      </c>
      <c r="AT4" s="20" t="s">
        <v>6</v>
      </c>
      <c r="AU4" s="18" t="s">
        <v>7</v>
      </c>
      <c r="AV4" s="20" t="s">
        <v>8</v>
      </c>
      <c r="AW4" s="19" t="s">
        <v>9</v>
      </c>
      <c r="AX4" s="20" t="s">
        <v>10</v>
      </c>
      <c r="AY4" s="18" t="s">
        <v>11</v>
      </c>
      <c r="AZ4" s="18" t="s">
        <v>12</v>
      </c>
      <c r="BA4" s="18" t="s">
        <v>13</v>
      </c>
      <c r="BB4" s="20" t="s">
        <v>6</v>
      </c>
      <c r="BC4" s="18" t="s">
        <v>7</v>
      </c>
      <c r="BD4" s="20" t="s">
        <v>8</v>
      </c>
      <c r="BE4" s="19" t="s">
        <v>9</v>
      </c>
      <c r="BF4" s="20" t="s">
        <v>10</v>
      </c>
      <c r="BG4" s="18" t="s">
        <v>11</v>
      </c>
      <c r="BH4" s="18" t="s">
        <v>12</v>
      </c>
      <c r="BI4" s="18" t="s">
        <v>13</v>
      </c>
      <c r="BJ4" s="20" t="s">
        <v>6</v>
      </c>
      <c r="BK4" s="18" t="s">
        <v>7</v>
      </c>
      <c r="BL4" s="20" t="s">
        <v>8</v>
      </c>
      <c r="BM4" s="19" t="s">
        <v>9</v>
      </c>
      <c r="BN4" s="20" t="s">
        <v>10</v>
      </c>
      <c r="BO4" s="18" t="s">
        <v>11</v>
      </c>
      <c r="BP4" s="18" t="s">
        <v>12</v>
      </c>
      <c r="BQ4" s="18" t="s">
        <v>13</v>
      </c>
      <c r="BR4" s="20" t="s">
        <v>6</v>
      </c>
      <c r="BS4" s="18" t="s">
        <v>7</v>
      </c>
      <c r="BT4" s="20" t="s">
        <v>8</v>
      </c>
      <c r="BU4" s="19" t="s">
        <v>9</v>
      </c>
      <c r="BV4" s="20" t="s">
        <v>10</v>
      </c>
      <c r="BW4" s="18" t="s">
        <v>11</v>
      </c>
      <c r="BX4" s="18" t="s">
        <v>12</v>
      </c>
      <c r="BY4" s="18" t="s">
        <v>13</v>
      </c>
      <c r="BZ4" s="17" t="s">
        <v>6</v>
      </c>
      <c r="CA4" s="15" t="s">
        <v>7</v>
      </c>
      <c r="CB4" s="16" t="s">
        <v>8</v>
      </c>
      <c r="CC4" s="15" t="s">
        <v>9</v>
      </c>
      <c r="CD4" s="16" t="s">
        <v>10</v>
      </c>
      <c r="CE4" s="15" t="s">
        <v>11</v>
      </c>
      <c r="CF4" s="15" t="s">
        <v>12</v>
      </c>
      <c r="CG4" s="15" t="s">
        <v>13</v>
      </c>
    </row>
    <row r="5" spans="1:177" s="29" customFormat="1" ht="15.75" customHeight="1">
      <c r="A5" s="30">
        <v>1</v>
      </c>
      <c r="B5" s="14">
        <v>2</v>
      </c>
      <c r="C5" s="30">
        <v>3</v>
      </c>
      <c r="D5" s="30">
        <v>4</v>
      </c>
      <c r="E5" s="30">
        <v>5</v>
      </c>
      <c r="F5" s="28">
        <v>6</v>
      </c>
      <c r="G5" s="30">
        <v>7</v>
      </c>
      <c r="H5" s="28">
        <v>8</v>
      </c>
      <c r="I5" s="30">
        <v>9</v>
      </c>
      <c r="J5" s="28">
        <v>10</v>
      </c>
      <c r="K5" s="30">
        <v>11</v>
      </c>
      <c r="L5" s="28">
        <v>12</v>
      </c>
      <c r="M5" s="30">
        <v>13</v>
      </c>
      <c r="N5" s="28">
        <v>14</v>
      </c>
      <c r="O5" s="30">
        <v>15</v>
      </c>
      <c r="P5" s="28">
        <v>16</v>
      </c>
      <c r="Q5" s="30">
        <v>17</v>
      </c>
      <c r="R5" s="28">
        <v>18</v>
      </c>
      <c r="S5" s="30">
        <v>19</v>
      </c>
      <c r="T5" s="28">
        <v>20</v>
      </c>
      <c r="U5" s="30">
        <v>21</v>
      </c>
      <c r="V5" s="28">
        <v>22</v>
      </c>
      <c r="W5" s="30">
        <v>23</v>
      </c>
      <c r="X5" s="28">
        <v>24</v>
      </c>
      <c r="Y5" s="30">
        <v>25</v>
      </c>
      <c r="Z5" s="28">
        <v>26</v>
      </c>
      <c r="AA5" s="30">
        <v>27</v>
      </c>
      <c r="AB5" s="28">
        <v>28</v>
      </c>
      <c r="AC5" s="30">
        <v>29</v>
      </c>
      <c r="AD5" s="28">
        <v>30</v>
      </c>
      <c r="AE5" s="30">
        <v>31</v>
      </c>
      <c r="AF5" s="28">
        <v>32</v>
      </c>
      <c r="AG5" s="30">
        <v>33</v>
      </c>
      <c r="AH5" s="28">
        <v>34</v>
      </c>
      <c r="AI5" s="30">
        <v>35</v>
      </c>
      <c r="AJ5" s="28">
        <v>36</v>
      </c>
      <c r="AK5" s="30">
        <v>37</v>
      </c>
      <c r="AL5" s="28">
        <v>38</v>
      </c>
      <c r="AM5" s="30">
        <v>39</v>
      </c>
      <c r="AN5" s="28">
        <v>40</v>
      </c>
      <c r="AO5" s="30">
        <v>41</v>
      </c>
      <c r="AP5" s="28">
        <v>42</v>
      </c>
      <c r="AQ5" s="30">
        <v>43</v>
      </c>
      <c r="AR5" s="28">
        <v>44</v>
      </c>
      <c r="AS5" s="30">
        <v>45</v>
      </c>
      <c r="AT5" s="28">
        <v>46</v>
      </c>
      <c r="AU5" s="30">
        <v>47</v>
      </c>
      <c r="AV5" s="28">
        <v>48</v>
      </c>
      <c r="AW5" s="30">
        <v>49</v>
      </c>
      <c r="AX5" s="28">
        <v>50</v>
      </c>
      <c r="AY5" s="30">
        <v>51</v>
      </c>
      <c r="AZ5" s="28">
        <v>52</v>
      </c>
      <c r="BA5" s="30">
        <v>53</v>
      </c>
      <c r="BB5" s="28">
        <v>54</v>
      </c>
      <c r="BC5" s="30">
        <v>55</v>
      </c>
      <c r="BD5" s="28">
        <v>56</v>
      </c>
      <c r="BE5" s="30">
        <v>57</v>
      </c>
      <c r="BF5" s="28">
        <v>58</v>
      </c>
      <c r="BG5" s="30">
        <v>59</v>
      </c>
      <c r="BH5" s="28">
        <v>60</v>
      </c>
      <c r="BI5" s="30">
        <v>61</v>
      </c>
      <c r="BJ5" s="28">
        <v>62</v>
      </c>
      <c r="BK5" s="30">
        <v>63</v>
      </c>
      <c r="BL5" s="28">
        <v>64</v>
      </c>
      <c r="BM5" s="30">
        <v>65</v>
      </c>
      <c r="BN5" s="28">
        <v>66</v>
      </c>
      <c r="BO5" s="30">
        <v>67</v>
      </c>
      <c r="BP5" s="28">
        <v>68</v>
      </c>
      <c r="BQ5" s="30">
        <v>69</v>
      </c>
      <c r="BR5" s="28">
        <v>70</v>
      </c>
      <c r="BS5" s="30">
        <v>71</v>
      </c>
      <c r="BT5" s="28">
        <v>72</v>
      </c>
      <c r="BU5" s="30">
        <v>73</v>
      </c>
      <c r="BV5" s="28">
        <v>74</v>
      </c>
      <c r="BW5" s="30">
        <v>75</v>
      </c>
      <c r="BX5" s="28">
        <v>76</v>
      </c>
      <c r="BY5" s="30">
        <v>77</v>
      </c>
      <c r="BZ5" s="30">
        <v>78</v>
      </c>
      <c r="CA5" s="28">
        <v>79</v>
      </c>
      <c r="CB5" s="30">
        <v>80</v>
      </c>
      <c r="CC5" s="30">
        <v>81</v>
      </c>
      <c r="CD5" s="28">
        <v>82</v>
      </c>
      <c r="CE5" s="30">
        <v>83</v>
      </c>
      <c r="CF5" s="30">
        <v>84</v>
      </c>
      <c r="CG5" s="28">
        <v>85</v>
      </c>
    </row>
    <row r="6" spans="1:177" s="29" customFormat="1" ht="26.4">
      <c r="A6" s="31"/>
      <c r="B6" s="69" t="s">
        <v>81</v>
      </c>
      <c r="C6" s="31"/>
      <c r="D6" s="31"/>
      <c r="E6" s="31"/>
      <c r="F6" s="32">
        <f>F44-F19-F20</f>
        <v>0</v>
      </c>
      <c r="G6" s="33">
        <f t="shared" ref="G6:BR6" si="0">G44-G19-G20</f>
        <v>0</v>
      </c>
      <c r="H6" s="32">
        <f t="shared" si="0"/>
        <v>0</v>
      </c>
      <c r="I6" s="33">
        <f t="shared" si="0"/>
        <v>0</v>
      </c>
      <c r="J6" s="34">
        <f t="shared" si="0"/>
        <v>0</v>
      </c>
      <c r="K6" s="33">
        <f t="shared" si="0"/>
        <v>0</v>
      </c>
      <c r="L6" s="33">
        <f t="shared" si="0"/>
        <v>0</v>
      </c>
      <c r="M6" s="33">
        <f t="shared" si="0"/>
        <v>0</v>
      </c>
      <c r="N6" s="32">
        <f t="shared" si="0"/>
        <v>0</v>
      </c>
      <c r="O6" s="33">
        <f t="shared" si="0"/>
        <v>0</v>
      </c>
      <c r="P6" s="32">
        <f t="shared" si="0"/>
        <v>0</v>
      </c>
      <c r="Q6" s="33">
        <f t="shared" si="0"/>
        <v>0</v>
      </c>
      <c r="R6" s="34">
        <f t="shared" si="0"/>
        <v>0</v>
      </c>
      <c r="S6" s="33">
        <f t="shared" si="0"/>
        <v>0</v>
      </c>
      <c r="T6" s="33">
        <f t="shared" si="0"/>
        <v>0</v>
      </c>
      <c r="U6" s="33">
        <f t="shared" si="0"/>
        <v>0</v>
      </c>
      <c r="V6" s="32">
        <f t="shared" si="0"/>
        <v>39</v>
      </c>
      <c r="W6" s="33">
        <f t="shared" si="0"/>
        <v>2296459.3900000006</v>
      </c>
      <c r="X6" s="32">
        <f t="shared" si="0"/>
        <v>3</v>
      </c>
      <c r="Y6" s="33">
        <f t="shared" si="0"/>
        <v>43574.97</v>
      </c>
      <c r="Z6" s="34">
        <f t="shared" si="0"/>
        <v>14</v>
      </c>
      <c r="AA6" s="33">
        <f t="shared" si="0"/>
        <v>708251.91000000015</v>
      </c>
      <c r="AB6" s="33">
        <f t="shared" si="0"/>
        <v>230873.92999999993</v>
      </c>
      <c r="AC6" s="33">
        <f t="shared" si="0"/>
        <v>0</v>
      </c>
      <c r="AD6" s="32">
        <f t="shared" si="0"/>
        <v>103</v>
      </c>
      <c r="AE6" s="33">
        <f t="shared" si="0"/>
        <v>16386295.76</v>
      </c>
      <c r="AF6" s="32">
        <f t="shared" si="0"/>
        <v>9</v>
      </c>
      <c r="AG6" s="33">
        <f t="shared" si="0"/>
        <v>1817478.02</v>
      </c>
      <c r="AH6" s="34">
        <f t="shared" si="0"/>
        <v>77</v>
      </c>
      <c r="AI6" s="33">
        <f t="shared" si="0"/>
        <v>16548335.470000001</v>
      </c>
      <c r="AJ6" s="33">
        <f t="shared" si="0"/>
        <v>2960258.5100000002</v>
      </c>
      <c r="AK6" s="33">
        <f t="shared" si="0"/>
        <v>1623237.3699999999</v>
      </c>
      <c r="AL6" s="32">
        <f t="shared" si="0"/>
        <v>148</v>
      </c>
      <c r="AM6" s="33">
        <f t="shared" si="0"/>
        <v>17365573.739999998</v>
      </c>
      <c r="AN6" s="32">
        <f t="shared" si="0"/>
        <v>43</v>
      </c>
      <c r="AO6" s="33">
        <f t="shared" si="0"/>
        <v>6951356.3499999996</v>
      </c>
      <c r="AP6" s="34">
        <f t="shared" si="0"/>
        <v>95</v>
      </c>
      <c r="AQ6" s="33">
        <f t="shared" si="0"/>
        <v>13863992.689999999</v>
      </c>
      <c r="AR6" s="33">
        <f t="shared" si="0"/>
        <v>10720108.990000002</v>
      </c>
      <c r="AS6" s="33">
        <f t="shared" si="0"/>
        <v>9342827.2700000014</v>
      </c>
      <c r="AT6" s="32">
        <f t="shared" si="0"/>
        <v>71</v>
      </c>
      <c r="AU6" s="33">
        <f t="shared" si="0"/>
        <v>8698296.5900000017</v>
      </c>
      <c r="AV6" s="32">
        <f t="shared" si="0"/>
        <v>17</v>
      </c>
      <c r="AW6" s="33">
        <f t="shared" si="0"/>
        <v>6004216.6899999995</v>
      </c>
      <c r="AX6" s="34">
        <f t="shared" si="0"/>
        <v>56</v>
      </c>
      <c r="AY6" s="33">
        <f t="shared" si="0"/>
        <v>4304383.55</v>
      </c>
      <c r="AZ6" s="33">
        <f t="shared" si="0"/>
        <v>9896570.2200000007</v>
      </c>
      <c r="BA6" s="33">
        <f t="shared" si="0"/>
        <v>8299285.21</v>
      </c>
      <c r="BB6" s="32">
        <f t="shared" si="0"/>
        <v>0</v>
      </c>
      <c r="BC6" s="33">
        <f t="shared" si="0"/>
        <v>0</v>
      </c>
      <c r="BD6" s="32">
        <f t="shared" si="0"/>
        <v>0</v>
      </c>
      <c r="BE6" s="33">
        <f t="shared" si="0"/>
        <v>0</v>
      </c>
      <c r="BF6" s="34">
        <f t="shared" si="0"/>
        <v>0</v>
      </c>
      <c r="BG6" s="33">
        <f t="shared" si="0"/>
        <v>0</v>
      </c>
      <c r="BH6" s="33">
        <f t="shared" si="0"/>
        <v>0</v>
      </c>
      <c r="BI6" s="33">
        <f t="shared" si="0"/>
        <v>0</v>
      </c>
      <c r="BJ6" s="32">
        <f t="shared" si="0"/>
        <v>0</v>
      </c>
      <c r="BK6" s="33">
        <f t="shared" si="0"/>
        <v>0</v>
      </c>
      <c r="BL6" s="32">
        <f t="shared" si="0"/>
        <v>0</v>
      </c>
      <c r="BM6" s="33">
        <f t="shared" si="0"/>
        <v>0</v>
      </c>
      <c r="BN6" s="34">
        <f t="shared" si="0"/>
        <v>0</v>
      </c>
      <c r="BO6" s="33">
        <f t="shared" si="0"/>
        <v>0</v>
      </c>
      <c r="BP6" s="33">
        <f t="shared" si="0"/>
        <v>0</v>
      </c>
      <c r="BQ6" s="33">
        <f t="shared" si="0"/>
        <v>0</v>
      </c>
      <c r="BR6" s="32">
        <f t="shared" si="0"/>
        <v>0</v>
      </c>
      <c r="BS6" s="33">
        <f t="shared" ref="BS6:CG6" si="1">BS44-BS19-BS20</f>
        <v>0</v>
      </c>
      <c r="BT6" s="32">
        <f t="shared" si="1"/>
        <v>0</v>
      </c>
      <c r="BU6" s="33">
        <f t="shared" si="1"/>
        <v>0</v>
      </c>
      <c r="BV6" s="34">
        <f t="shared" si="1"/>
        <v>0</v>
      </c>
      <c r="BW6" s="33">
        <f t="shared" si="1"/>
        <v>0</v>
      </c>
      <c r="BX6" s="33">
        <f t="shared" si="1"/>
        <v>0</v>
      </c>
      <c r="BY6" s="33">
        <f t="shared" si="1"/>
        <v>0</v>
      </c>
      <c r="BZ6" s="32">
        <f t="shared" si="1"/>
        <v>361</v>
      </c>
      <c r="CA6" s="33">
        <f t="shared" si="1"/>
        <v>44746625.479999997</v>
      </c>
      <c r="CB6" s="32">
        <f t="shared" si="1"/>
        <v>72</v>
      </c>
      <c r="CC6" s="33">
        <f t="shared" si="1"/>
        <v>14816626.029999999</v>
      </c>
      <c r="CD6" s="34">
        <f t="shared" si="1"/>
        <v>242</v>
      </c>
      <c r="CE6" s="33">
        <f t="shared" si="1"/>
        <v>35424963.61999999</v>
      </c>
      <c r="CF6" s="33">
        <f t="shared" si="1"/>
        <v>23807811.649999999</v>
      </c>
      <c r="CG6" s="33">
        <f t="shared" si="1"/>
        <v>19265349.850000005</v>
      </c>
    </row>
    <row r="7" spans="1:177" ht="33" customHeight="1">
      <c r="A7" s="66" t="s">
        <v>14</v>
      </c>
      <c r="B7" s="66"/>
      <c r="C7" s="48">
        <f>C8+C13+C15+C18+C22</f>
        <v>31757651</v>
      </c>
      <c r="D7" s="25"/>
      <c r="E7" s="13"/>
      <c r="F7" s="10">
        <f>F8+F13+F15+F18+F22</f>
        <v>0</v>
      </c>
      <c r="G7" s="9">
        <f t="shared" ref="G7:BT7" si="2">G8+G13+G15+G18+G22</f>
        <v>0</v>
      </c>
      <c r="H7" s="10">
        <f>H8+H13+H15+H18+H22</f>
        <v>0</v>
      </c>
      <c r="I7" s="9">
        <f t="shared" si="2"/>
        <v>0</v>
      </c>
      <c r="J7" s="10">
        <f t="shared" si="2"/>
        <v>0</v>
      </c>
      <c r="K7" s="9">
        <f t="shared" si="2"/>
        <v>0</v>
      </c>
      <c r="L7" s="9">
        <f t="shared" si="2"/>
        <v>0</v>
      </c>
      <c r="M7" s="9">
        <f t="shared" si="2"/>
        <v>0</v>
      </c>
      <c r="N7" s="10">
        <f t="shared" si="2"/>
        <v>1</v>
      </c>
      <c r="O7" s="9">
        <f t="shared" si="2"/>
        <v>157300</v>
      </c>
      <c r="P7" s="10">
        <f t="shared" si="2"/>
        <v>0</v>
      </c>
      <c r="Q7" s="9">
        <f t="shared" si="2"/>
        <v>0</v>
      </c>
      <c r="R7" s="10">
        <f t="shared" si="2"/>
        <v>1</v>
      </c>
      <c r="S7" s="9">
        <f t="shared" si="2"/>
        <v>157300</v>
      </c>
      <c r="T7" s="9">
        <f t="shared" si="2"/>
        <v>157300</v>
      </c>
      <c r="U7" s="9">
        <f t="shared" si="2"/>
        <v>0</v>
      </c>
      <c r="V7" s="10">
        <f t="shared" si="2"/>
        <v>5</v>
      </c>
      <c r="W7" s="9">
        <f t="shared" si="2"/>
        <v>2038750</v>
      </c>
      <c r="X7" s="10">
        <f t="shared" si="2"/>
        <v>0</v>
      </c>
      <c r="Y7" s="9">
        <f t="shared" si="2"/>
        <v>0</v>
      </c>
      <c r="Z7" s="10">
        <f t="shared" si="2"/>
        <v>5</v>
      </c>
      <c r="AA7" s="9">
        <f t="shared" si="2"/>
        <v>2038750</v>
      </c>
      <c r="AB7" s="9">
        <f t="shared" si="2"/>
        <v>1831780.5</v>
      </c>
      <c r="AC7" s="9">
        <f t="shared" si="2"/>
        <v>157300</v>
      </c>
      <c r="AD7" s="10">
        <f t="shared" si="2"/>
        <v>45</v>
      </c>
      <c r="AE7" s="9">
        <f t="shared" si="2"/>
        <v>6552640.4100000001</v>
      </c>
      <c r="AF7" s="10">
        <f t="shared" si="2"/>
        <v>7</v>
      </c>
      <c r="AG7" s="9">
        <f t="shared" si="2"/>
        <v>1576307.05</v>
      </c>
      <c r="AH7" s="10">
        <f t="shared" si="2"/>
        <v>14</v>
      </c>
      <c r="AI7" s="9">
        <f t="shared" si="2"/>
        <v>3255973.9299999997</v>
      </c>
      <c r="AJ7" s="9">
        <f t="shared" si="2"/>
        <v>2882963.62</v>
      </c>
      <c r="AK7" s="9">
        <f t="shared" si="2"/>
        <v>503840.73</v>
      </c>
      <c r="AL7" s="10">
        <f t="shared" si="2"/>
        <v>66</v>
      </c>
      <c r="AM7" s="9">
        <f t="shared" si="2"/>
        <v>4371586.38</v>
      </c>
      <c r="AN7" s="10">
        <f t="shared" si="2"/>
        <v>10</v>
      </c>
      <c r="AO7" s="9">
        <f t="shared" si="2"/>
        <v>464579.92000000004</v>
      </c>
      <c r="AP7" s="10">
        <f t="shared" si="2"/>
        <v>61</v>
      </c>
      <c r="AQ7" s="9">
        <f t="shared" si="2"/>
        <v>7351554.9500000002</v>
      </c>
      <c r="AR7" s="9">
        <f t="shared" si="2"/>
        <v>5705160.3399999999</v>
      </c>
      <c r="AS7" s="9">
        <f t="shared" si="2"/>
        <v>6761779.1699999999</v>
      </c>
      <c r="AT7" s="10">
        <f t="shared" si="2"/>
        <v>19</v>
      </c>
      <c r="AU7" s="9">
        <f t="shared" si="2"/>
        <v>3147555.2600000002</v>
      </c>
      <c r="AV7" s="10">
        <f t="shared" si="2"/>
        <v>5</v>
      </c>
      <c r="AW7" s="9">
        <f t="shared" si="2"/>
        <v>1159874.3999999999</v>
      </c>
      <c r="AX7" s="10">
        <f t="shared" si="2"/>
        <v>16</v>
      </c>
      <c r="AY7" s="9">
        <f t="shared" si="2"/>
        <v>4148656.5199999996</v>
      </c>
      <c r="AZ7" s="9">
        <f t="shared" si="2"/>
        <v>3569712.8</v>
      </c>
      <c r="BA7" s="9">
        <f t="shared" si="2"/>
        <v>1338615.1100000001</v>
      </c>
      <c r="BB7" s="10">
        <f t="shared" si="2"/>
        <v>0</v>
      </c>
      <c r="BC7" s="9">
        <f t="shared" si="2"/>
        <v>0</v>
      </c>
      <c r="BD7" s="10">
        <f t="shared" si="2"/>
        <v>0</v>
      </c>
      <c r="BE7" s="9">
        <f t="shared" si="2"/>
        <v>0</v>
      </c>
      <c r="BF7" s="10">
        <f t="shared" si="2"/>
        <v>0</v>
      </c>
      <c r="BG7" s="9">
        <f t="shared" si="2"/>
        <v>0</v>
      </c>
      <c r="BH7" s="9">
        <f t="shared" si="2"/>
        <v>0</v>
      </c>
      <c r="BI7" s="9">
        <f t="shared" si="2"/>
        <v>0</v>
      </c>
      <c r="BJ7" s="10">
        <f t="shared" si="2"/>
        <v>0</v>
      </c>
      <c r="BK7" s="9">
        <f t="shared" si="2"/>
        <v>0</v>
      </c>
      <c r="BL7" s="10">
        <f t="shared" si="2"/>
        <v>0</v>
      </c>
      <c r="BM7" s="9">
        <f t="shared" si="2"/>
        <v>0</v>
      </c>
      <c r="BN7" s="10">
        <f t="shared" si="2"/>
        <v>0</v>
      </c>
      <c r="BO7" s="9">
        <f t="shared" si="2"/>
        <v>0</v>
      </c>
      <c r="BP7" s="9">
        <f t="shared" si="2"/>
        <v>0</v>
      </c>
      <c r="BQ7" s="9">
        <f t="shared" si="2"/>
        <v>0</v>
      </c>
      <c r="BR7" s="10">
        <f t="shared" si="2"/>
        <v>0</v>
      </c>
      <c r="BS7" s="9">
        <f t="shared" si="2"/>
        <v>0</v>
      </c>
      <c r="BT7" s="10">
        <f t="shared" si="2"/>
        <v>0</v>
      </c>
      <c r="BU7" s="9">
        <f t="shared" ref="BU7:CG7" si="3">BU8+BU13+BU15+BU18+BU22</f>
        <v>0</v>
      </c>
      <c r="BV7" s="10">
        <f t="shared" si="3"/>
        <v>0</v>
      </c>
      <c r="BW7" s="9">
        <f t="shared" si="3"/>
        <v>0</v>
      </c>
      <c r="BX7" s="9">
        <f t="shared" si="3"/>
        <v>0</v>
      </c>
      <c r="BY7" s="9">
        <f t="shared" si="3"/>
        <v>0</v>
      </c>
      <c r="BZ7" s="10">
        <f t="shared" si="3"/>
        <v>136</v>
      </c>
      <c r="CA7" s="9">
        <f t="shared" si="3"/>
        <v>16267832.050000001</v>
      </c>
      <c r="CB7" s="10">
        <f t="shared" si="3"/>
        <v>22</v>
      </c>
      <c r="CC7" s="9">
        <f t="shared" si="3"/>
        <v>3200761.37</v>
      </c>
      <c r="CD7" s="10">
        <f t="shared" si="3"/>
        <v>97</v>
      </c>
      <c r="CE7" s="9">
        <f t="shared" si="3"/>
        <v>16952235.399999999</v>
      </c>
      <c r="CF7" s="9">
        <f t="shared" si="3"/>
        <v>14146917.26</v>
      </c>
      <c r="CG7" s="9">
        <f t="shared" si="3"/>
        <v>8761535.0099999998</v>
      </c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</row>
    <row r="8" spans="1:177" ht="31.2">
      <c r="A8" s="8" t="s">
        <v>15</v>
      </c>
      <c r="B8" s="8" t="s">
        <v>16</v>
      </c>
      <c r="C8" s="49">
        <f t="shared" ref="C8" si="4">C9+C10+C11+C12</f>
        <v>5710000</v>
      </c>
      <c r="D8" s="8"/>
      <c r="E8" s="12"/>
      <c r="F8" s="7">
        <f>F9+F10+F11+F12</f>
        <v>0</v>
      </c>
      <c r="G8" s="6">
        <f t="shared" ref="G8:BT8" si="5">G9+G10+G11+G12</f>
        <v>0</v>
      </c>
      <c r="H8" s="7">
        <f>H9+H10+H11+H12</f>
        <v>0</v>
      </c>
      <c r="I8" s="6">
        <f t="shared" si="5"/>
        <v>0</v>
      </c>
      <c r="J8" s="7">
        <f t="shared" si="5"/>
        <v>0</v>
      </c>
      <c r="K8" s="6">
        <f t="shared" si="5"/>
        <v>0</v>
      </c>
      <c r="L8" s="6">
        <f t="shared" si="5"/>
        <v>0</v>
      </c>
      <c r="M8" s="6">
        <f t="shared" si="5"/>
        <v>0</v>
      </c>
      <c r="N8" s="7">
        <f t="shared" si="5"/>
        <v>0</v>
      </c>
      <c r="O8" s="6">
        <f t="shared" si="5"/>
        <v>0</v>
      </c>
      <c r="P8" s="7">
        <f t="shared" si="5"/>
        <v>0</v>
      </c>
      <c r="Q8" s="6">
        <f t="shared" si="5"/>
        <v>0</v>
      </c>
      <c r="R8" s="7">
        <f t="shared" si="5"/>
        <v>0</v>
      </c>
      <c r="S8" s="6">
        <f t="shared" si="5"/>
        <v>0</v>
      </c>
      <c r="T8" s="6">
        <f t="shared" si="5"/>
        <v>0</v>
      </c>
      <c r="U8" s="6">
        <f t="shared" si="5"/>
        <v>0</v>
      </c>
      <c r="V8" s="7">
        <f t="shared" si="5"/>
        <v>0</v>
      </c>
      <c r="W8" s="6">
        <f t="shared" si="5"/>
        <v>0</v>
      </c>
      <c r="X8" s="7">
        <f t="shared" si="5"/>
        <v>0</v>
      </c>
      <c r="Y8" s="6">
        <f t="shared" si="5"/>
        <v>0</v>
      </c>
      <c r="Z8" s="7">
        <f t="shared" si="5"/>
        <v>0</v>
      </c>
      <c r="AA8" s="6">
        <f t="shared" si="5"/>
        <v>0</v>
      </c>
      <c r="AB8" s="6">
        <f t="shared" si="5"/>
        <v>0</v>
      </c>
      <c r="AC8" s="6">
        <f t="shared" si="5"/>
        <v>0</v>
      </c>
      <c r="AD8" s="7">
        <f t="shared" si="5"/>
        <v>38</v>
      </c>
      <c r="AE8" s="6">
        <f t="shared" si="5"/>
        <v>1477652.21</v>
      </c>
      <c r="AF8" s="7">
        <f t="shared" si="5"/>
        <v>5</v>
      </c>
      <c r="AG8" s="6">
        <f t="shared" si="5"/>
        <v>255828.55</v>
      </c>
      <c r="AH8" s="7">
        <f t="shared" si="5"/>
        <v>12</v>
      </c>
      <c r="AI8" s="6">
        <f t="shared" si="5"/>
        <v>500414.95</v>
      </c>
      <c r="AJ8" s="6">
        <f t="shared" si="5"/>
        <v>168499.92</v>
      </c>
      <c r="AK8" s="6">
        <f t="shared" si="5"/>
        <v>0</v>
      </c>
      <c r="AL8" s="7">
        <f t="shared" si="5"/>
        <v>58</v>
      </c>
      <c r="AM8" s="6">
        <f t="shared" si="5"/>
        <v>1500078.91</v>
      </c>
      <c r="AN8" s="7">
        <f t="shared" si="5"/>
        <v>10</v>
      </c>
      <c r="AO8" s="6">
        <f t="shared" si="5"/>
        <v>464579.92000000004</v>
      </c>
      <c r="AP8" s="7">
        <f t="shared" si="5"/>
        <v>57</v>
      </c>
      <c r="AQ8" s="6">
        <f t="shared" si="5"/>
        <v>1703695.25</v>
      </c>
      <c r="AR8" s="6">
        <f t="shared" si="5"/>
        <v>859444.62999999989</v>
      </c>
      <c r="AS8" s="6">
        <f t="shared" si="5"/>
        <v>748918.8899999999</v>
      </c>
      <c r="AT8" s="7">
        <f t="shared" si="5"/>
        <v>18</v>
      </c>
      <c r="AU8" s="6">
        <f t="shared" si="5"/>
        <v>907383.49</v>
      </c>
      <c r="AV8" s="7">
        <f t="shared" si="5"/>
        <v>3</v>
      </c>
      <c r="AW8" s="6">
        <f t="shared" si="5"/>
        <v>162543.51</v>
      </c>
      <c r="AX8" s="7">
        <f t="shared" si="5"/>
        <v>11</v>
      </c>
      <c r="AY8" s="6">
        <f t="shared" si="5"/>
        <v>291477.03999999998</v>
      </c>
      <c r="AZ8" s="6">
        <f t="shared" si="5"/>
        <v>844686.64999999991</v>
      </c>
      <c r="BA8" s="6">
        <f t="shared" si="5"/>
        <v>842720.37</v>
      </c>
      <c r="BB8" s="7">
        <f t="shared" si="5"/>
        <v>0</v>
      </c>
      <c r="BC8" s="6">
        <f t="shared" si="5"/>
        <v>0</v>
      </c>
      <c r="BD8" s="7">
        <f t="shared" si="5"/>
        <v>0</v>
      </c>
      <c r="BE8" s="6">
        <f t="shared" si="5"/>
        <v>0</v>
      </c>
      <c r="BF8" s="7">
        <f t="shared" si="5"/>
        <v>0</v>
      </c>
      <c r="BG8" s="6">
        <f t="shared" si="5"/>
        <v>0</v>
      </c>
      <c r="BH8" s="6">
        <f t="shared" si="5"/>
        <v>0</v>
      </c>
      <c r="BI8" s="6">
        <f t="shared" si="5"/>
        <v>0</v>
      </c>
      <c r="BJ8" s="7">
        <f t="shared" si="5"/>
        <v>0</v>
      </c>
      <c r="BK8" s="6">
        <f t="shared" si="5"/>
        <v>0</v>
      </c>
      <c r="BL8" s="7">
        <f t="shared" si="5"/>
        <v>0</v>
      </c>
      <c r="BM8" s="6">
        <f t="shared" si="5"/>
        <v>0</v>
      </c>
      <c r="BN8" s="7">
        <f t="shared" si="5"/>
        <v>0</v>
      </c>
      <c r="BO8" s="6">
        <f t="shared" si="5"/>
        <v>0</v>
      </c>
      <c r="BP8" s="6">
        <f t="shared" si="5"/>
        <v>0</v>
      </c>
      <c r="BQ8" s="6">
        <f t="shared" si="5"/>
        <v>0</v>
      </c>
      <c r="BR8" s="7">
        <f t="shared" si="5"/>
        <v>0</v>
      </c>
      <c r="BS8" s="6">
        <f t="shared" si="5"/>
        <v>0</v>
      </c>
      <c r="BT8" s="7">
        <f t="shared" si="5"/>
        <v>0</v>
      </c>
      <c r="BU8" s="6">
        <f t="shared" ref="BU8:CG8" si="6">BU9+BU10+BU11+BU12</f>
        <v>0</v>
      </c>
      <c r="BV8" s="7">
        <f t="shared" si="6"/>
        <v>0</v>
      </c>
      <c r="BW8" s="6">
        <f t="shared" si="6"/>
        <v>0</v>
      </c>
      <c r="BX8" s="6">
        <f t="shared" si="6"/>
        <v>0</v>
      </c>
      <c r="BY8" s="6">
        <f t="shared" si="6"/>
        <v>0</v>
      </c>
      <c r="BZ8" s="7">
        <f t="shared" si="6"/>
        <v>114</v>
      </c>
      <c r="CA8" s="6">
        <f t="shared" si="6"/>
        <v>3885114.61</v>
      </c>
      <c r="CB8" s="7">
        <f t="shared" si="6"/>
        <v>18</v>
      </c>
      <c r="CC8" s="6">
        <f t="shared" si="6"/>
        <v>882951.98</v>
      </c>
      <c r="CD8" s="7">
        <f t="shared" si="6"/>
        <v>80</v>
      </c>
      <c r="CE8" s="6">
        <f t="shared" si="6"/>
        <v>2495587.2400000002</v>
      </c>
      <c r="CF8" s="6">
        <f t="shared" si="6"/>
        <v>1872631.2</v>
      </c>
      <c r="CG8" s="6">
        <f t="shared" si="6"/>
        <v>1591639.2599999998</v>
      </c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</row>
    <row r="9" spans="1:177" s="29" customFormat="1" ht="31.2">
      <c r="A9" s="35" t="s">
        <v>72</v>
      </c>
      <c r="B9" s="5" t="s">
        <v>17</v>
      </c>
      <c r="C9" s="50">
        <v>2800000</v>
      </c>
      <c r="D9" s="5" t="s">
        <v>86</v>
      </c>
      <c r="E9" s="3" t="s">
        <v>82</v>
      </c>
      <c r="F9" s="4"/>
      <c r="G9" s="3"/>
      <c r="H9" s="4"/>
      <c r="I9" s="3"/>
      <c r="J9" s="4"/>
      <c r="K9" s="3"/>
      <c r="L9" s="3"/>
      <c r="M9" s="3"/>
      <c r="N9" s="4"/>
      <c r="O9" s="3"/>
      <c r="P9" s="4"/>
      <c r="Q9" s="3"/>
      <c r="R9" s="4"/>
      <c r="S9" s="3"/>
      <c r="T9" s="3"/>
      <c r="U9" s="3"/>
      <c r="V9" s="4"/>
      <c r="W9" s="3"/>
      <c r="X9" s="4"/>
      <c r="Y9" s="3"/>
      <c r="Z9" s="4"/>
      <c r="AA9" s="3"/>
      <c r="AB9" s="3"/>
      <c r="AC9" s="3"/>
      <c r="AD9" s="4">
        <v>13</v>
      </c>
      <c r="AE9" s="3">
        <v>530930.29</v>
      </c>
      <c r="AF9" s="4">
        <v>1</v>
      </c>
      <c r="AG9" s="3">
        <v>35386</v>
      </c>
      <c r="AH9" s="4"/>
      <c r="AI9" s="3"/>
      <c r="AJ9" s="3"/>
      <c r="AK9" s="3"/>
      <c r="AL9" s="4">
        <v>18</v>
      </c>
      <c r="AM9" s="3">
        <v>827639.48</v>
      </c>
      <c r="AN9" s="4">
        <v>5</v>
      </c>
      <c r="AO9" s="3">
        <v>193540.02000000002</v>
      </c>
      <c r="AP9" s="4">
        <v>17</v>
      </c>
      <c r="AQ9" s="3">
        <v>793980.79</v>
      </c>
      <c r="AR9" s="3">
        <v>372187.82999999996</v>
      </c>
      <c r="AS9" s="3">
        <v>226890.87</v>
      </c>
      <c r="AT9" s="4">
        <v>5</v>
      </c>
      <c r="AU9" s="3">
        <v>355605.76000000007</v>
      </c>
      <c r="AV9" s="4">
        <v>2</v>
      </c>
      <c r="AW9" s="3">
        <v>92922.4</v>
      </c>
      <c r="AX9" s="4">
        <v>7</v>
      </c>
      <c r="AY9" s="3">
        <v>285958.05</v>
      </c>
      <c r="AZ9" s="3">
        <v>335817.45</v>
      </c>
      <c r="BA9" s="3">
        <v>416343.55000000005</v>
      </c>
      <c r="BB9" s="4"/>
      <c r="BC9" s="3"/>
      <c r="BD9" s="4"/>
      <c r="BE9" s="3"/>
      <c r="BF9" s="4"/>
      <c r="BG9" s="3"/>
      <c r="BH9" s="3"/>
      <c r="BI9" s="3"/>
      <c r="BJ9" s="4"/>
      <c r="BK9" s="3"/>
      <c r="BL9" s="4"/>
      <c r="BM9" s="3"/>
      <c r="BN9" s="4"/>
      <c r="BO9" s="3"/>
      <c r="BP9" s="3"/>
      <c r="BQ9" s="3"/>
      <c r="BR9" s="4"/>
      <c r="BS9" s="3"/>
      <c r="BT9" s="4"/>
      <c r="BU9" s="3"/>
      <c r="BV9" s="4"/>
      <c r="BW9" s="3"/>
      <c r="BX9" s="3"/>
      <c r="BY9" s="3"/>
      <c r="BZ9" s="4">
        <f>F9+N9+V9+AD9+AL9+AT9+BB9+BJ9+BR9</f>
        <v>36</v>
      </c>
      <c r="CA9" s="3">
        <f t="shared" ref="CA9:CG12" si="7">G9+O9+W9+AE9+AM9+AU9+BC9+BK9+BS9</f>
        <v>1714175.53</v>
      </c>
      <c r="CB9" s="4">
        <f t="shared" si="7"/>
        <v>8</v>
      </c>
      <c r="CC9" s="3">
        <f t="shared" si="7"/>
        <v>321848.42000000004</v>
      </c>
      <c r="CD9" s="4">
        <f t="shared" si="7"/>
        <v>24</v>
      </c>
      <c r="CE9" s="3">
        <f t="shared" si="7"/>
        <v>1079938.8400000001</v>
      </c>
      <c r="CF9" s="3">
        <f t="shared" si="7"/>
        <v>708005.28</v>
      </c>
      <c r="CG9" s="3">
        <f t="shared" si="7"/>
        <v>643234.42000000004</v>
      </c>
    </row>
    <row r="10" spans="1:177" ht="46.8">
      <c r="A10" s="35" t="s">
        <v>73</v>
      </c>
      <c r="B10" s="5" t="s">
        <v>18</v>
      </c>
      <c r="C10" s="50">
        <v>730000</v>
      </c>
      <c r="D10" s="11"/>
      <c r="E10" s="3"/>
      <c r="F10" s="4"/>
      <c r="G10" s="3"/>
      <c r="H10" s="4"/>
      <c r="I10" s="3"/>
      <c r="J10" s="4"/>
      <c r="K10" s="3"/>
      <c r="L10" s="3"/>
      <c r="M10" s="3"/>
      <c r="N10" s="4"/>
      <c r="O10" s="3"/>
      <c r="P10" s="4"/>
      <c r="Q10" s="3"/>
      <c r="R10" s="4"/>
      <c r="S10" s="3"/>
      <c r="T10" s="3"/>
      <c r="U10" s="3"/>
      <c r="V10" s="4"/>
      <c r="W10" s="3"/>
      <c r="X10" s="4"/>
      <c r="Y10" s="3"/>
      <c r="Z10" s="4"/>
      <c r="AA10" s="3"/>
      <c r="AB10" s="3"/>
      <c r="AC10" s="3"/>
      <c r="AD10" s="4">
        <v>5</v>
      </c>
      <c r="AE10" s="3"/>
      <c r="AF10" s="4"/>
      <c r="AG10" s="3"/>
      <c r="AH10" s="4"/>
      <c r="AI10" s="3"/>
      <c r="AJ10" s="3"/>
      <c r="AK10" s="3"/>
      <c r="AL10" s="4">
        <v>28</v>
      </c>
      <c r="AM10" s="3"/>
      <c r="AN10" s="4">
        <v>1</v>
      </c>
      <c r="AO10" s="3"/>
      <c r="AP10" s="4">
        <v>28</v>
      </c>
      <c r="AQ10" s="3">
        <v>282450.51</v>
      </c>
      <c r="AR10" s="3">
        <v>41084.429999999993</v>
      </c>
      <c r="AS10" s="3">
        <v>41084.429999999986</v>
      </c>
      <c r="AT10" s="4"/>
      <c r="AU10" s="3"/>
      <c r="AV10" s="4"/>
      <c r="AW10" s="3"/>
      <c r="AX10" s="4">
        <v>4</v>
      </c>
      <c r="AY10" s="3">
        <v>5518.99</v>
      </c>
      <c r="AZ10" s="3">
        <v>153660.65</v>
      </c>
      <c r="BA10" s="3"/>
      <c r="BB10" s="4"/>
      <c r="BC10" s="3"/>
      <c r="BD10" s="4"/>
      <c r="BE10" s="3"/>
      <c r="BF10" s="4"/>
      <c r="BG10" s="3"/>
      <c r="BH10" s="3"/>
      <c r="BI10" s="3"/>
      <c r="BJ10" s="4"/>
      <c r="BK10" s="3"/>
      <c r="BL10" s="4"/>
      <c r="BM10" s="3"/>
      <c r="BN10" s="4"/>
      <c r="BO10" s="3"/>
      <c r="BP10" s="3"/>
      <c r="BQ10" s="3"/>
      <c r="BR10" s="4"/>
      <c r="BS10" s="3"/>
      <c r="BT10" s="4"/>
      <c r="BU10" s="3"/>
      <c r="BV10" s="4"/>
      <c r="BW10" s="3"/>
      <c r="BX10" s="3"/>
      <c r="BY10" s="3"/>
      <c r="BZ10" s="4">
        <f t="shared" ref="BZ10:BZ12" si="8">F10+N10+V10+AD10+AL10+AT10+BB10+BJ10+BR10</f>
        <v>33</v>
      </c>
      <c r="CA10" s="3">
        <f t="shared" si="7"/>
        <v>0</v>
      </c>
      <c r="CB10" s="4">
        <f t="shared" si="7"/>
        <v>1</v>
      </c>
      <c r="CC10" s="3">
        <f t="shared" si="7"/>
        <v>0</v>
      </c>
      <c r="CD10" s="4">
        <f t="shared" si="7"/>
        <v>32</v>
      </c>
      <c r="CE10" s="3">
        <f t="shared" si="7"/>
        <v>287969.5</v>
      </c>
      <c r="CF10" s="3">
        <f t="shared" si="7"/>
        <v>194745.08</v>
      </c>
      <c r="CG10" s="3">
        <f t="shared" si="7"/>
        <v>41084.429999999986</v>
      </c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</row>
    <row r="11" spans="1:177" ht="31.2">
      <c r="A11" s="35" t="s">
        <v>62</v>
      </c>
      <c r="B11" s="5" t="s">
        <v>19</v>
      </c>
      <c r="C11" s="50">
        <v>460000</v>
      </c>
      <c r="D11" s="5" t="s">
        <v>87</v>
      </c>
      <c r="E11" s="3" t="s">
        <v>88</v>
      </c>
      <c r="F11" s="4"/>
      <c r="G11" s="3"/>
      <c r="H11" s="4"/>
      <c r="I11" s="3"/>
      <c r="J11" s="4"/>
      <c r="K11" s="3"/>
      <c r="L11" s="3"/>
      <c r="M11" s="3"/>
      <c r="N11" s="4"/>
      <c r="O11" s="3"/>
      <c r="P11" s="4"/>
      <c r="Q11" s="3"/>
      <c r="R11" s="4"/>
      <c r="S11" s="3"/>
      <c r="T11" s="3"/>
      <c r="U11" s="3"/>
      <c r="V11" s="4"/>
      <c r="W11" s="3"/>
      <c r="X11" s="4"/>
      <c r="Y11" s="3"/>
      <c r="Z11" s="4"/>
      <c r="AA11" s="3"/>
      <c r="AB11" s="3"/>
      <c r="AC11" s="3"/>
      <c r="AD11" s="4">
        <v>2</v>
      </c>
      <c r="AE11" s="3">
        <v>125183</v>
      </c>
      <c r="AF11" s="4">
        <v>1</v>
      </c>
      <c r="AG11" s="3">
        <v>69963.55</v>
      </c>
      <c r="AH11" s="4">
        <v>1</v>
      </c>
      <c r="AI11" s="3">
        <v>55219.45</v>
      </c>
      <c r="AJ11" s="3">
        <v>24219.35</v>
      </c>
      <c r="AK11" s="3"/>
      <c r="AL11" s="4">
        <v>3</v>
      </c>
      <c r="AM11" s="3">
        <v>197981.99</v>
      </c>
      <c r="AN11" s="4">
        <v>2</v>
      </c>
      <c r="AO11" s="3">
        <v>131239.9</v>
      </c>
      <c r="AP11" s="4">
        <v>1</v>
      </c>
      <c r="AQ11" s="3">
        <v>66742.09</v>
      </c>
      <c r="AR11" s="3">
        <v>19936.32</v>
      </c>
      <c r="AS11" s="3">
        <v>13082.73</v>
      </c>
      <c r="AT11" s="4"/>
      <c r="AU11" s="3"/>
      <c r="AV11" s="4"/>
      <c r="AW11" s="3"/>
      <c r="AX11" s="4"/>
      <c r="AY11" s="3"/>
      <c r="AZ11" s="3">
        <v>35680.99</v>
      </c>
      <c r="BA11" s="3">
        <v>30193.5</v>
      </c>
      <c r="BB11" s="4"/>
      <c r="BC11" s="3"/>
      <c r="BD11" s="4"/>
      <c r="BE11" s="3"/>
      <c r="BF11" s="4"/>
      <c r="BG11" s="3"/>
      <c r="BH11" s="3"/>
      <c r="BI11" s="3"/>
      <c r="BJ11" s="4"/>
      <c r="BK11" s="3"/>
      <c r="BL11" s="4"/>
      <c r="BM11" s="3"/>
      <c r="BN11" s="4"/>
      <c r="BO11" s="3"/>
      <c r="BP11" s="3"/>
      <c r="BQ11" s="3"/>
      <c r="BR11" s="4"/>
      <c r="BS11" s="3"/>
      <c r="BT11" s="4"/>
      <c r="BU11" s="3"/>
      <c r="BV11" s="4"/>
      <c r="BW11" s="3"/>
      <c r="BX11" s="3"/>
      <c r="BY11" s="3"/>
      <c r="BZ11" s="4">
        <f t="shared" si="8"/>
        <v>5</v>
      </c>
      <c r="CA11" s="3">
        <f t="shared" si="7"/>
        <v>323164.99</v>
      </c>
      <c r="CB11" s="4">
        <f t="shared" si="7"/>
        <v>3</v>
      </c>
      <c r="CC11" s="3">
        <f t="shared" si="7"/>
        <v>201203.45</v>
      </c>
      <c r="CD11" s="4">
        <f t="shared" si="7"/>
        <v>2</v>
      </c>
      <c r="CE11" s="3">
        <f t="shared" si="7"/>
        <v>121961.54</v>
      </c>
      <c r="CF11" s="3">
        <f t="shared" si="7"/>
        <v>79836.66</v>
      </c>
      <c r="CG11" s="3">
        <f t="shared" si="7"/>
        <v>43276.229999999996</v>
      </c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</row>
    <row r="12" spans="1:177" ht="31.2">
      <c r="A12" s="35" t="s">
        <v>74</v>
      </c>
      <c r="B12" s="5" t="s">
        <v>20</v>
      </c>
      <c r="C12" s="50">
        <v>1720000</v>
      </c>
      <c r="D12" s="5" t="s">
        <v>89</v>
      </c>
      <c r="E12" s="3">
        <v>600000</v>
      </c>
      <c r="F12" s="4"/>
      <c r="G12" s="3"/>
      <c r="H12" s="4"/>
      <c r="I12" s="3"/>
      <c r="J12" s="4"/>
      <c r="K12" s="3"/>
      <c r="L12" s="3"/>
      <c r="M12" s="3"/>
      <c r="N12" s="4"/>
      <c r="O12" s="3"/>
      <c r="P12" s="4"/>
      <c r="Q12" s="3"/>
      <c r="R12" s="4"/>
      <c r="S12" s="3"/>
      <c r="T12" s="3"/>
      <c r="U12" s="3"/>
      <c r="V12" s="4"/>
      <c r="W12" s="3"/>
      <c r="X12" s="4"/>
      <c r="Y12" s="3"/>
      <c r="Z12" s="4"/>
      <c r="AA12" s="3"/>
      <c r="AB12" s="3"/>
      <c r="AC12" s="3"/>
      <c r="AD12" s="4">
        <v>18</v>
      </c>
      <c r="AE12" s="3">
        <v>821538.91999999993</v>
      </c>
      <c r="AF12" s="4">
        <v>3</v>
      </c>
      <c r="AG12" s="3">
        <v>150479</v>
      </c>
      <c r="AH12" s="4">
        <v>11</v>
      </c>
      <c r="AI12" s="3">
        <v>445195.5</v>
      </c>
      <c r="AJ12" s="3">
        <v>144280.57</v>
      </c>
      <c r="AK12" s="3"/>
      <c r="AL12" s="4">
        <v>9</v>
      </c>
      <c r="AM12" s="3">
        <v>474457.43999999994</v>
      </c>
      <c r="AN12" s="4">
        <v>2</v>
      </c>
      <c r="AO12" s="3">
        <v>139800</v>
      </c>
      <c r="AP12" s="4">
        <v>11</v>
      </c>
      <c r="AQ12" s="3">
        <v>560521.85999999987</v>
      </c>
      <c r="AR12" s="3">
        <v>426236.05</v>
      </c>
      <c r="AS12" s="3">
        <v>467860.86</v>
      </c>
      <c r="AT12" s="4">
        <v>13</v>
      </c>
      <c r="AU12" s="3">
        <v>551777.73</v>
      </c>
      <c r="AV12" s="4">
        <v>1</v>
      </c>
      <c r="AW12" s="3">
        <v>69621.11</v>
      </c>
      <c r="AX12" s="4"/>
      <c r="AY12" s="3"/>
      <c r="AZ12" s="3">
        <v>319527.56</v>
      </c>
      <c r="BA12" s="3">
        <v>396183.31999999995</v>
      </c>
      <c r="BB12" s="4"/>
      <c r="BC12" s="3"/>
      <c r="BD12" s="4"/>
      <c r="BE12" s="3"/>
      <c r="BF12" s="4"/>
      <c r="BG12" s="3"/>
      <c r="BH12" s="3"/>
      <c r="BI12" s="3"/>
      <c r="BJ12" s="4"/>
      <c r="BK12" s="3"/>
      <c r="BL12" s="4"/>
      <c r="BM12" s="3"/>
      <c r="BN12" s="4"/>
      <c r="BO12" s="3"/>
      <c r="BP12" s="3"/>
      <c r="BQ12" s="3"/>
      <c r="BR12" s="4"/>
      <c r="BS12" s="3"/>
      <c r="BT12" s="4"/>
      <c r="BU12" s="3"/>
      <c r="BV12" s="4"/>
      <c r="BW12" s="3"/>
      <c r="BX12" s="3"/>
      <c r="BY12" s="3"/>
      <c r="BZ12" s="4">
        <f t="shared" si="8"/>
        <v>40</v>
      </c>
      <c r="CA12" s="3">
        <f t="shared" si="7"/>
        <v>1847774.0899999999</v>
      </c>
      <c r="CB12" s="4">
        <f t="shared" si="7"/>
        <v>6</v>
      </c>
      <c r="CC12" s="3">
        <f t="shared" si="7"/>
        <v>359900.11</v>
      </c>
      <c r="CD12" s="4">
        <f t="shared" si="7"/>
        <v>22</v>
      </c>
      <c r="CE12" s="3">
        <f t="shared" si="7"/>
        <v>1005717.3599999999</v>
      </c>
      <c r="CF12" s="3">
        <f t="shared" si="7"/>
        <v>890044.17999999993</v>
      </c>
      <c r="CG12" s="3">
        <f t="shared" si="7"/>
        <v>864044.17999999993</v>
      </c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</row>
    <row r="13" spans="1:177" ht="31.5" customHeight="1">
      <c r="A13" s="36" t="s">
        <v>21</v>
      </c>
      <c r="B13" s="8" t="s">
        <v>22</v>
      </c>
      <c r="C13" s="49">
        <f t="shared" ref="C13" si="9">C14</f>
        <v>180000</v>
      </c>
      <c r="D13" s="8"/>
      <c r="E13" s="6"/>
      <c r="F13" s="7">
        <f>F14</f>
        <v>0</v>
      </c>
      <c r="G13" s="6">
        <f t="shared" ref="G13:BT13" si="10">G14</f>
        <v>0</v>
      </c>
      <c r="H13" s="7">
        <f>H14</f>
        <v>0</v>
      </c>
      <c r="I13" s="6">
        <f t="shared" si="10"/>
        <v>0</v>
      </c>
      <c r="J13" s="7">
        <f t="shared" si="10"/>
        <v>0</v>
      </c>
      <c r="K13" s="6">
        <f t="shared" si="10"/>
        <v>0</v>
      </c>
      <c r="L13" s="6">
        <f t="shared" si="10"/>
        <v>0</v>
      </c>
      <c r="M13" s="6">
        <f t="shared" si="10"/>
        <v>0</v>
      </c>
      <c r="N13" s="7">
        <f t="shared" si="10"/>
        <v>0</v>
      </c>
      <c r="O13" s="6">
        <f t="shared" si="10"/>
        <v>0</v>
      </c>
      <c r="P13" s="7">
        <f t="shared" si="10"/>
        <v>0</v>
      </c>
      <c r="Q13" s="6">
        <f t="shared" si="10"/>
        <v>0</v>
      </c>
      <c r="R13" s="7">
        <f t="shared" si="10"/>
        <v>0</v>
      </c>
      <c r="S13" s="6">
        <f t="shared" si="10"/>
        <v>0</v>
      </c>
      <c r="T13" s="6">
        <f t="shared" si="10"/>
        <v>0</v>
      </c>
      <c r="U13" s="6">
        <f t="shared" si="10"/>
        <v>0</v>
      </c>
      <c r="V13" s="7">
        <f t="shared" si="10"/>
        <v>0</v>
      </c>
      <c r="W13" s="6">
        <f t="shared" si="10"/>
        <v>0</v>
      </c>
      <c r="X13" s="7">
        <f t="shared" si="10"/>
        <v>0</v>
      </c>
      <c r="Y13" s="6">
        <f t="shared" si="10"/>
        <v>0</v>
      </c>
      <c r="Z13" s="7">
        <f t="shared" si="10"/>
        <v>0</v>
      </c>
      <c r="AA13" s="6">
        <f t="shared" si="10"/>
        <v>0</v>
      </c>
      <c r="AB13" s="6">
        <f t="shared" si="10"/>
        <v>0</v>
      </c>
      <c r="AC13" s="6">
        <f t="shared" si="10"/>
        <v>0</v>
      </c>
      <c r="AD13" s="7">
        <f t="shared" si="10"/>
        <v>3</v>
      </c>
      <c r="AE13" s="6">
        <f t="shared" si="10"/>
        <v>7556.35</v>
      </c>
      <c r="AF13" s="7">
        <f t="shared" si="10"/>
        <v>1</v>
      </c>
      <c r="AG13" s="6">
        <f t="shared" si="10"/>
        <v>2968.26</v>
      </c>
      <c r="AH13" s="7">
        <f t="shared" si="10"/>
        <v>1</v>
      </c>
      <c r="AI13" s="6">
        <f t="shared" si="10"/>
        <v>2968.26</v>
      </c>
      <c r="AJ13" s="6">
        <f t="shared" si="10"/>
        <v>2968.26</v>
      </c>
      <c r="AK13" s="6">
        <f t="shared" si="10"/>
        <v>0</v>
      </c>
      <c r="AL13" s="7">
        <f t="shared" si="10"/>
        <v>0</v>
      </c>
      <c r="AM13" s="6">
        <f t="shared" si="10"/>
        <v>0</v>
      </c>
      <c r="AN13" s="7">
        <f t="shared" si="10"/>
        <v>0</v>
      </c>
      <c r="AO13" s="6">
        <f t="shared" si="10"/>
        <v>0</v>
      </c>
      <c r="AP13" s="7">
        <f t="shared" si="10"/>
        <v>1</v>
      </c>
      <c r="AQ13" s="6">
        <f t="shared" si="10"/>
        <v>1619.83</v>
      </c>
      <c r="AR13" s="6">
        <f t="shared" si="10"/>
        <v>1619.83</v>
      </c>
      <c r="AS13" s="6">
        <f t="shared" si="10"/>
        <v>4588.09</v>
      </c>
      <c r="AT13" s="7">
        <f t="shared" si="10"/>
        <v>0</v>
      </c>
      <c r="AU13" s="6">
        <f t="shared" si="10"/>
        <v>0</v>
      </c>
      <c r="AV13" s="7">
        <f t="shared" si="10"/>
        <v>0</v>
      </c>
      <c r="AW13" s="6">
        <f t="shared" si="10"/>
        <v>0</v>
      </c>
      <c r="AX13" s="7">
        <f t="shared" si="10"/>
        <v>0</v>
      </c>
      <c r="AY13" s="6">
        <f t="shared" si="10"/>
        <v>0</v>
      </c>
      <c r="AZ13" s="6">
        <f t="shared" si="10"/>
        <v>0</v>
      </c>
      <c r="BA13" s="6">
        <f t="shared" si="10"/>
        <v>0</v>
      </c>
      <c r="BB13" s="7">
        <f t="shared" si="10"/>
        <v>0</v>
      </c>
      <c r="BC13" s="6">
        <f t="shared" si="10"/>
        <v>0</v>
      </c>
      <c r="BD13" s="7">
        <f t="shared" si="10"/>
        <v>0</v>
      </c>
      <c r="BE13" s="6">
        <f t="shared" si="10"/>
        <v>0</v>
      </c>
      <c r="BF13" s="7">
        <f t="shared" si="10"/>
        <v>0</v>
      </c>
      <c r="BG13" s="6">
        <f t="shared" si="10"/>
        <v>0</v>
      </c>
      <c r="BH13" s="6">
        <f t="shared" si="10"/>
        <v>0</v>
      </c>
      <c r="BI13" s="6">
        <f t="shared" si="10"/>
        <v>0</v>
      </c>
      <c r="BJ13" s="7">
        <f t="shared" si="10"/>
        <v>0</v>
      </c>
      <c r="BK13" s="6">
        <f t="shared" si="10"/>
        <v>0</v>
      </c>
      <c r="BL13" s="7">
        <f t="shared" si="10"/>
        <v>0</v>
      </c>
      <c r="BM13" s="6">
        <f t="shared" si="10"/>
        <v>0</v>
      </c>
      <c r="BN13" s="7">
        <f t="shared" si="10"/>
        <v>0</v>
      </c>
      <c r="BO13" s="6">
        <f t="shared" si="10"/>
        <v>0</v>
      </c>
      <c r="BP13" s="6">
        <f t="shared" si="10"/>
        <v>0</v>
      </c>
      <c r="BQ13" s="6">
        <f t="shared" si="10"/>
        <v>0</v>
      </c>
      <c r="BR13" s="7">
        <f t="shared" si="10"/>
        <v>0</v>
      </c>
      <c r="BS13" s="6">
        <f t="shared" si="10"/>
        <v>0</v>
      </c>
      <c r="BT13" s="7">
        <f t="shared" si="10"/>
        <v>0</v>
      </c>
      <c r="BU13" s="6">
        <f t="shared" ref="BU13:CG13" si="11">BU14</f>
        <v>0</v>
      </c>
      <c r="BV13" s="7">
        <f t="shared" si="11"/>
        <v>0</v>
      </c>
      <c r="BW13" s="6">
        <f t="shared" si="11"/>
        <v>0</v>
      </c>
      <c r="BX13" s="6">
        <f t="shared" si="11"/>
        <v>0</v>
      </c>
      <c r="BY13" s="6">
        <f t="shared" si="11"/>
        <v>0</v>
      </c>
      <c r="BZ13" s="7">
        <f t="shared" si="11"/>
        <v>3</v>
      </c>
      <c r="CA13" s="6">
        <f t="shared" si="11"/>
        <v>7556.35</v>
      </c>
      <c r="CB13" s="7">
        <f t="shared" si="11"/>
        <v>1</v>
      </c>
      <c r="CC13" s="6">
        <f t="shared" si="11"/>
        <v>2968.26</v>
      </c>
      <c r="CD13" s="7">
        <f t="shared" si="11"/>
        <v>2</v>
      </c>
      <c r="CE13" s="6">
        <f t="shared" si="11"/>
        <v>4588.09</v>
      </c>
      <c r="CF13" s="6">
        <f t="shared" si="11"/>
        <v>4588.09</v>
      </c>
      <c r="CG13" s="6">
        <f t="shared" si="11"/>
        <v>4588.09</v>
      </c>
    </row>
    <row r="14" spans="1:177" s="29" customFormat="1" ht="46.8" collapsed="1">
      <c r="A14" s="35" t="s">
        <v>63</v>
      </c>
      <c r="B14" s="5" t="s">
        <v>23</v>
      </c>
      <c r="C14" s="50">
        <v>180000</v>
      </c>
      <c r="D14" s="5" t="s">
        <v>90</v>
      </c>
      <c r="E14" s="3" t="s">
        <v>83</v>
      </c>
      <c r="F14" s="4"/>
      <c r="G14" s="3"/>
      <c r="H14" s="4"/>
      <c r="I14" s="3"/>
      <c r="J14" s="4"/>
      <c r="K14" s="3"/>
      <c r="L14" s="3"/>
      <c r="M14" s="3"/>
      <c r="N14" s="4"/>
      <c r="O14" s="3"/>
      <c r="P14" s="4"/>
      <c r="Q14" s="3"/>
      <c r="R14" s="4"/>
      <c r="S14" s="3"/>
      <c r="T14" s="3"/>
      <c r="U14" s="3"/>
      <c r="V14" s="4"/>
      <c r="W14" s="3"/>
      <c r="X14" s="4"/>
      <c r="Y14" s="3"/>
      <c r="Z14" s="4"/>
      <c r="AA14" s="3"/>
      <c r="AB14" s="3"/>
      <c r="AC14" s="3"/>
      <c r="AD14" s="4">
        <v>3</v>
      </c>
      <c r="AE14" s="3">
        <v>7556.35</v>
      </c>
      <c r="AF14" s="4">
        <v>1</v>
      </c>
      <c r="AG14" s="3">
        <v>2968.26</v>
      </c>
      <c r="AH14" s="4">
        <v>1</v>
      </c>
      <c r="AI14" s="3">
        <v>2968.26</v>
      </c>
      <c r="AJ14" s="3">
        <v>2968.26</v>
      </c>
      <c r="AK14" s="3"/>
      <c r="AL14" s="4"/>
      <c r="AM14" s="3"/>
      <c r="AN14" s="4"/>
      <c r="AO14" s="3"/>
      <c r="AP14" s="4">
        <v>1</v>
      </c>
      <c r="AQ14" s="3">
        <v>1619.83</v>
      </c>
      <c r="AR14" s="3">
        <v>1619.83</v>
      </c>
      <c r="AS14" s="3">
        <v>4588.09</v>
      </c>
      <c r="AT14" s="4"/>
      <c r="AU14" s="3"/>
      <c r="AV14" s="4"/>
      <c r="AW14" s="3"/>
      <c r="AX14" s="4"/>
      <c r="AY14" s="3"/>
      <c r="AZ14" s="3"/>
      <c r="BA14" s="3"/>
      <c r="BB14" s="4"/>
      <c r="BC14" s="3"/>
      <c r="BD14" s="4"/>
      <c r="BE14" s="3"/>
      <c r="BF14" s="4"/>
      <c r="BG14" s="3"/>
      <c r="BH14" s="3"/>
      <c r="BI14" s="3"/>
      <c r="BJ14" s="4"/>
      <c r="BK14" s="3"/>
      <c r="BL14" s="4"/>
      <c r="BM14" s="3"/>
      <c r="BN14" s="4"/>
      <c r="BO14" s="3"/>
      <c r="BP14" s="3"/>
      <c r="BQ14" s="3"/>
      <c r="BR14" s="4"/>
      <c r="BS14" s="3"/>
      <c r="BT14" s="4"/>
      <c r="BU14" s="3"/>
      <c r="BV14" s="4"/>
      <c r="BW14" s="3"/>
      <c r="BX14" s="3"/>
      <c r="BY14" s="3"/>
      <c r="BZ14" s="4">
        <f>F14+N14+V14+AD14+AL14+AT14+BB14+BJ14+BR14</f>
        <v>3</v>
      </c>
      <c r="CA14" s="3">
        <f t="shared" ref="CA14:CG14" si="12">G14+O14+W14+AE14+AM14+AU14+BC14+BK14+BS14</f>
        <v>7556.35</v>
      </c>
      <c r="CB14" s="4">
        <f t="shared" si="12"/>
        <v>1</v>
      </c>
      <c r="CC14" s="3">
        <f t="shared" si="12"/>
        <v>2968.26</v>
      </c>
      <c r="CD14" s="4">
        <f t="shared" si="12"/>
        <v>2</v>
      </c>
      <c r="CE14" s="3">
        <f t="shared" si="12"/>
        <v>4588.09</v>
      </c>
      <c r="CF14" s="3">
        <f t="shared" si="12"/>
        <v>4588.09</v>
      </c>
      <c r="CG14" s="3">
        <f t="shared" si="12"/>
        <v>4588.09</v>
      </c>
    </row>
    <row r="15" spans="1:177" s="29" customFormat="1" ht="62.4">
      <c r="A15" s="36" t="s">
        <v>24</v>
      </c>
      <c r="B15" s="8" t="s">
        <v>25</v>
      </c>
      <c r="C15" s="49">
        <f t="shared" ref="C15" si="13">C16+C17</f>
        <v>4887651</v>
      </c>
      <c r="D15" s="8"/>
      <c r="E15" s="6"/>
      <c r="F15" s="7">
        <f>F16+F17</f>
        <v>0</v>
      </c>
      <c r="G15" s="6">
        <f t="shared" ref="G15:BT15" si="14">G16+G17</f>
        <v>0</v>
      </c>
      <c r="H15" s="7">
        <f>H16+H17</f>
        <v>0</v>
      </c>
      <c r="I15" s="6">
        <f t="shared" si="14"/>
        <v>0</v>
      </c>
      <c r="J15" s="7">
        <f t="shared" si="14"/>
        <v>0</v>
      </c>
      <c r="K15" s="6">
        <f t="shared" si="14"/>
        <v>0</v>
      </c>
      <c r="L15" s="6">
        <f t="shared" si="14"/>
        <v>0</v>
      </c>
      <c r="M15" s="6">
        <f t="shared" si="14"/>
        <v>0</v>
      </c>
      <c r="N15" s="7">
        <f t="shared" si="14"/>
        <v>0</v>
      </c>
      <c r="O15" s="6">
        <f t="shared" si="14"/>
        <v>0</v>
      </c>
      <c r="P15" s="7">
        <f t="shared" si="14"/>
        <v>0</v>
      </c>
      <c r="Q15" s="6">
        <f t="shared" si="14"/>
        <v>0</v>
      </c>
      <c r="R15" s="7">
        <f t="shared" si="14"/>
        <v>0</v>
      </c>
      <c r="S15" s="6">
        <f t="shared" si="14"/>
        <v>0</v>
      </c>
      <c r="T15" s="6">
        <f t="shared" si="14"/>
        <v>0</v>
      </c>
      <c r="U15" s="6">
        <f t="shared" si="14"/>
        <v>0</v>
      </c>
      <c r="V15" s="7">
        <f t="shared" si="14"/>
        <v>0</v>
      </c>
      <c r="W15" s="6">
        <f t="shared" si="14"/>
        <v>0</v>
      </c>
      <c r="X15" s="7">
        <f t="shared" si="14"/>
        <v>0</v>
      </c>
      <c r="Y15" s="6">
        <f t="shared" si="14"/>
        <v>0</v>
      </c>
      <c r="Z15" s="7">
        <f t="shared" si="14"/>
        <v>0</v>
      </c>
      <c r="AA15" s="6">
        <f t="shared" si="14"/>
        <v>0</v>
      </c>
      <c r="AB15" s="6">
        <f t="shared" si="14"/>
        <v>0</v>
      </c>
      <c r="AC15" s="6">
        <f t="shared" si="14"/>
        <v>0</v>
      </c>
      <c r="AD15" s="7">
        <f t="shared" si="14"/>
        <v>1</v>
      </c>
      <c r="AE15" s="6">
        <f t="shared" si="14"/>
        <v>0</v>
      </c>
      <c r="AF15" s="7">
        <f t="shared" si="14"/>
        <v>0</v>
      </c>
      <c r="AG15" s="6">
        <f t="shared" si="14"/>
        <v>0</v>
      </c>
      <c r="AH15" s="7">
        <f t="shared" si="14"/>
        <v>0</v>
      </c>
      <c r="AI15" s="6">
        <f t="shared" si="14"/>
        <v>0</v>
      </c>
      <c r="AJ15" s="6">
        <f t="shared" si="14"/>
        <v>0</v>
      </c>
      <c r="AK15" s="6">
        <f t="shared" si="14"/>
        <v>0</v>
      </c>
      <c r="AL15" s="7">
        <f t="shared" si="14"/>
        <v>6</v>
      </c>
      <c r="AM15" s="6">
        <f t="shared" si="14"/>
        <v>0</v>
      </c>
      <c r="AN15" s="7">
        <f t="shared" si="14"/>
        <v>0</v>
      </c>
      <c r="AO15" s="6">
        <f t="shared" si="14"/>
        <v>0</v>
      </c>
      <c r="AP15" s="7">
        <f t="shared" si="14"/>
        <v>1</v>
      </c>
      <c r="AQ15" s="6">
        <f t="shared" si="14"/>
        <v>2774732.4</v>
      </c>
      <c r="AR15" s="6">
        <f t="shared" si="14"/>
        <v>2774732.4000000004</v>
      </c>
      <c r="AS15" s="6">
        <f t="shared" si="14"/>
        <v>2774732.4</v>
      </c>
      <c r="AT15" s="7">
        <f t="shared" si="14"/>
        <v>0</v>
      </c>
      <c r="AU15" s="6">
        <f t="shared" si="14"/>
        <v>0</v>
      </c>
      <c r="AV15" s="7">
        <f t="shared" si="14"/>
        <v>1</v>
      </c>
      <c r="AW15" s="6">
        <f t="shared" si="14"/>
        <v>0</v>
      </c>
      <c r="AX15" s="7">
        <f t="shared" si="14"/>
        <v>5</v>
      </c>
      <c r="AY15" s="6">
        <f t="shared" si="14"/>
        <v>1942342.0999999999</v>
      </c>
      <c r="AZ15" s="6">
        <f t="shared" si="14"/>
        <v>1438331.4</v>
      </c>
      <c r="BA15" s="6">
        <f t="shared" si="14"/>
        <v>17127</v>
      </c>
      <c r="BB15" s="7">
        <f t="shared" si="14"/>
        <v>0</v>
      </c>
      <c r="BC15" s="6">
        <f t="shared" si="14"/>
        <v>0</v>
      </c>
      <c r="BD15" s="7">
        <f t="shared" si="14"/>
        <v>0</v>
      </c>
      <c r="BE15" s="6">
        <f t="shared" si="14"/>
        <v>0</v>
      </c>
      <c r="BF15" s="7">
        <f t="shared" si="14"/>
        <v>0</v>
      </c>
      <c r="BG15" s="6">
        <f t="shared" si="14"/>
        <v>0</v>
      </c>
      <c r="BH15" s="6">
        <f t="shared" si="14"/>
        <v>0</v>
      </c>
      <c r="BI15" s="6">
        <f t="shared" si="14"/>
        <v>0</v>
      </c>
      <c r="BJ15" s="7">
        <f t="shared" si="14"/>
        <v>0</v>
      </c>
      <c r="BK15" s="6">
        <f t="shared" si="14"/>
        <v>0</v>
      </c>
      <c r="BL15" s="7">
        <f t="shared" si="14"/>
        <v>0</v>
      </c>
      <c r="BM15" s="6">
        <f t="shared" si="14"/>
        <v>0</v>
      </c>
      <c r="BN15" s="7">
        <f t="shared" si="14"/>
        <v>0</v>
      </c>
      <c r="BO15" s="6">
        <f t="shared" si="14"/>
        <v>0</v>
      </c>
      <c r="BP15" s="6">
        <f t="shared" si="14"/>
        <v>0</v>
      </c>
      <c r="BQ15" s="6">
        <f t="shared" si="14"/>
        <v>0</v>
      </c>
      <c r="BR15" s="7">
        <f t="shared" si="14"/>
        <v>0</v>
      </c>
      <c r="BS15" s="6">
        <f t="shared" si="14"/>
        <v>0</v>
      </c>
      <c r="BT15" s="7">
        <f t="shared" si="14"/>
        <v>0</v>
      </c>
      <c r="BU15" s="6">
        <f t="shared" ref="BU15:CG15" si="15">BU16+BU17</f>
        <v>0</v>
      </c>
      <c r="BV15" s="7">
        <f t="shared" si="15"/>
        <v>0</v>
      </c>
      <c r="BW15" s="6">
        <f t="shared" si="15"/>
        <v>0</v>
      </c>
      <c r="BX15" s="6">
        <f t="shared" si="15"/>
        <v>0</v>
      </c>
      <c r="BY15" s="6">
        <f t="shared" si="15"/>
        <v>0</v>
      </c>
      <c r="BZ15" s="7">
        <f t="shared" si="15"/>
        <v>7</v>
      </c>
      <c r="CA15" s="6">
        <f t="shared" si="15"/>
        <v>0</v>
      </c>
      <c r="CB15" s="7">
        <f t="shared" si="15"/>
        <v>1</v>
      </c>
      <c r="CC15" s="6">
        <f t="shared" si="15"/>
        <v>0</v>
      </c>
      <c r="CD15" s="7">
        <f t="shared" si="15"/>
        <v>6</v>
      </c>
      <c r="CE15" s="6">
        <f t="shared" si="15"/>
        <v>4717074.5</v>
      </c>
      <c r="CF15" s="6">
        <f t="shared" si="15"/>
        <v>4213063.8000000007</v>
      </c>
      <c r="CG15" s="6">
        <f t="shared" si="15"/>
        <v>2791859.4</v>
      </c>
    </row>
    <row r="16" spans="1:177" s="29" customFormat="1" ht="15.6">
      <c r="A16" s="35" t="s">
        <v>75</v>
      </c>
      <c r="B16" s="5" t="s">
        <v>26</v>
      </c>
      <c r="C16" s="50">
        <v>4354751</v>
      </c>
      <c r="D16" s="11" t="s">
        <v>91</v>
      </c>
      <c r="E16" s="3">
        <v>140000</v>
      </c>
      <c r="F16" s="4"/>
      <c r="G16" s="3"/>
      <c r="H16" s="4"/>
      <c r="I16" s="3"/>
      <c r="J16" s="4"/>
      <c r="K16" s="3"/>
      <c r="L16" s="3"/>
      <c r="M16" s="3"/>
      <c r="N16" s="4"/>
      <c r="O16" s="3"/>
      <c r="P16" s="4"/>
      <c r="Q16" s="3"/>
      <c r="R16" s="4"/>
      <c r="S16" s="3"/>
      <c r="T16" s="3"/>
      <c r="U16" s="3"/>
      <c r="V16" s="4"/>
      <c r="W16" s="3"/>
      <c r="X16" s="4"/>
      <c r="Y16" s="3"/>
      <c r="Z16" s="4"/>
      <c r="AA16" s="3"/>
      <c r="AB16" s="3"/>
      <c r="AC16" s="3"/>
      <c r="AD16" s="4">
        <v>1</v>
      </c>
      <c r="AE16" s="3"/>
      <c r="AF16" s="4"/>
      <c r="AG16" s="3"/>
      <c r="AH16" s="4"/>
      <c r="AI16" s="3"/>
      <c r="AJ16" s="3"/>
      <c r="AK16" s="3"/>
      <c r="AL16" s="4">
        <v>6</v>
      </c>
      <c r="AM16" s="3"/>
      <c r="AN16" s="4"/>
      <c r="AO16" s="3"/>
      <c r="AP16" s="4">
        <v>1</v>
      </c>
      <c r="AQ16" s="3">
        <v>2774732.4</v>
      </c>
      <c r="AR16" s="3">
        <v>2774732.4000000004</v>
      </c>
      <c r="AS16" s="3">
        <v>2774732.4</v>
      </c>
      <c r="AT16" s="4"/>
      <c r="AU16" s="3"/>
      <c r="AV16" s="4">
        <v>1</v>
      </c>
      <c r="AW16" s="3"/>
      <c r="AX16" s="4">
        <v>5</v>
      </c>
      <c r="AY16" s="3">
        <v>1942342.0999999999</v>
      </c>
      <c r="AZ16" s="3">
        <v>1438331.4</v>
      </c>
      <c r="BA16" s="3">
        <v>17127</v>
      </c>
      <c r="BB16" s="4"/>
      <c r="BC16" s="3"/>
      <c r="BD16" s="4"/>
      <c r="BE16" s="3"/>
      <c r="BF16" s="4"/>
      <c r="BG16" s="3"/>
      <c r="BH16" s="3"/>
      <c r="BI16" s="3"/>
      <c r="BJ16" s="4"/>
      <c r="BK16" s="3"/>
      <c r="BL16" s="4"/>
      <c r="BM16" s="3"/>
      <c r="BN16" s="4"/>
      <c r="BO16" s="3"/>
      <c r="BP16" s="3"/>
      <c r="BQ16" s="3"/>
      <c r="BR16" s="4"/>
      <c r="BS16" s="3"/>
      <c r="BT16" s="4"/>
      <c r="BU16" s="3"/>
      <c r="BV16" s="4"/>
      <c r="BW16" s="3"/>
      <c r="BX16" s="3"/>
      <c r="BY16" s="3"/>
      <c r="BZ16" s="4">
        <f t="shared" ref="BZ16:CG17" si="16">F16+N16+V16+AD16+AL16+AT16+BB16+BJ16+BR16</f>
        <v>7</v>
      </c>
      <c r="CA16" s="3">
        <f t="shared" si="16"/>
        <v>0</v>
      </c>
      <c r="CB16" s="4">
        <f t="shared" si="16"/>
        <v>1</v>
      </c>
      <c r="CC16" s="3">
        <f t="shared" si="16"/>
        <v>0</v>
      </c>
      <c r="CD16" s="4">
        <f t="shared" si="16"/>
        <v>6</v>
      </c>
      <c r="CE16" s="3">
        <f t="shared" si="16"/>
        <v>4717074.5</v>
      </c>
      <c r="CF16" s="3">
        <f t="shared" si="16"/>
        <v>4213063.8000000007</v>
      </c>
      <c r="CG16" s="3">
        <f t="shared" si="16"/>
        <v>2791859.4</v>
      </c>
    </row>
    <row r="17" spans="1:177" ht="15.6">
      <c r="A17" s="35" t="s">
        <v>92</v>
      </c>
      <c r="B17" s="5" t="s">
        <v>27</v>
      </c>
      <c r="C17" s="50">
        <v>532900</v>
      </c>
      <c r="D17" s="11"/>
      <c r="E17" s="3"/>
      <c r="F17" s="4"/>
      <c r="G17" s="3"/>
      <c r="H17" s="4"/>
      <c r="I17" s="3"/>
      <c r="J17" s="4"/>
      <c r="K17" s="3"/>
      <c r="L17" s="3"/>
      <c r="M17" s="3"/>
      <c r="N17" s="4"/>
      <c r="O17" s="3"/>
      <c r="P17" s="4"/>
      <c r="Q17" s="3"/>
      <c r="R17" s="4"/>
      <c r="S17" s="3"/>
      <c r="T17" s="3"/>
      <c r="U17" s="3"/>
      <c r="V17" s="4"/>
      <c r="W17" s="3"/>
      <c r="X17" s="4"/>
      <c r="Y17" s="3"/>
      <c r="Z17" s="4"/>
      <c r="AA17" s="3"/>
      <c r="AB17" s="3"/>
      <c r="AC17" s="3"/>
      <c r="AD17" s="4"/>
      <c r="AE17" s="3"/>
      <c r="AF17" s="4"/>
      <c r="AG17" s="3"/>
      <c r="AH17" s="4"/>
      <c r="AI17" s="3"/>
      <c r="AJ17" s="3"/>
      <c r="AK17" s="3"/>
      <c r="AL17" s="4"/>
      <c r="AM17" s="3"/>
      <c r="AN17" s="4"/>
      <c r="AO17" s="3"/>
      <c r="AP17" s="4"/>
      <c r="AQ17" s="3"/>
      <c r="AR17" s="3"/>
      <c r="AS17" s="3"/>
      <c r="AT17" s="4"/>
      <c r="AU17" s="3"/>
      <c r="AV17" s="4"/>
      <c r="AW17" s="3"/>
      <c r="AX17" s="4"/>
      <c r="AY17" s="3"/>
      <c r="AZ17" s="3"/>
      <c r="BA17" s="3"/>
      <c r="BB17" s="4"/>
      <c r="BC17" s="3"/>
      <c r="BD17" s="4"/>
      <c r="BE17" s="3"/>
      <c r="BF17" s="4"/>
      <c r="BG17" s="3"/>
      <c r="BH17" s="3"/>
      <c r="BI17" s="3"/>
      <c r="BJ17" s="4"/>
      <c r="BK17" s="3"/>
      <c r="BL17" s="4"/>
      <c r="BM17" s="3"/>
      <c r="BN17" s="4"/>
      <c r="BO17" s="3"/>
      <c r="BP17" s="3"/>
      <c r="BQ17" s="3"/>
      <c r="BR17" s="4"/>
      <c r="BS17" s="3"/>
      <c r="BT17" s="4"/>
      <c r="BU17" s="3"/>
      <c r="BV17" s="4"/>
      <c r="BW17" s="3"/>
      <c r="BX17" s="3"/>
      <c r="BY17" s="3"/>
      <c r="BZ17" s="4">
        <f t="shared" si="16"/>
        <v>0</v>
      </c>
      <c r="CA17" s="3">
        <f t="shared" si="16"/>
        <v>0</v>
      </c>
      <c r="CB17" s="4">
        <f t="shared" si="16"/>
        <v>0</v>
      </c>
      <c r="CC17" s="3">
        <f t="shared" si="16"/>
        <v>0</v>
      </c>
      <c r="CD17" s="4">
        <f t="shared" si="16"/>
        <v>0</v>
      </c>
      <c r="CE17" s="3">
        <f t="shared" si="16"/>
        <v>0</v>
      </c>
      <c r="CF17" s="3">
        <f t="shared" si="16"/>
        <v>0</v>
      </c>
      <c r="CG17" s="3">
        <f t="shared" si="16"/>
        <v>0</v>
      </c>
    </row>
    <row r="18" spans="1:177" ht="62.4">
      <c r="A18" s="36" t="s">
        <v>28</v>
      </c>
      <c r="B18" s="8" t="s">
        <v>29</v>
      </c>
      <c r="C18" s="49">
        <f t="shared" ref="C18" si="17">C19+C20+C21</f>
        <v>14860000</v>
      </c>
      <c r="D18" s="8"/>
      <c r="E18" s="6"/>
      <c r="F18" s="7">
        <f>F19+F20+F21</f>
        <v>0</v>
      </c>
      <c r="G18" s="6">
        <f t="shared" ref="G18:BT18" si="18">G19+G20+G21</f>
        <v>0</v>
      </c>
      <c r="H18" s="7">
        <f>H19+H20+H21</f>
        <v>0</v>
      </c>
      <c r="I18" s="6">
        <f t="shared" si="18"/>
        <v>0</v>
      </c>
      <c r="J18" s="7">
        <f t="shared" si="18"/>
        <v>0</v>
      </c>
      <c r="K18" s="6">
        <f t="shared" si="18"/>
        <v>0</v>
      </c>
      <c r="L18" s="6">
        <f t="shared" si="18"/>
        <v>0</v>
      </c>
      <c r="M18" s="6">
        <f t="shared" si="18"/>
        <v>0</v>
      </c>
      <c r="N18" s="7">
        <f t="shared" si="18"/>
        <v>1</v>
      </c>
      <c r="O18" s="6">
        <f t="shared" si="18"/>
        <v>157300</v>
      </c>
      <c r="P18" s="7">
        <f t="shared" si="18"/>
        <v>0</v>
      </c>
      <c r="Q18" s="6">
        <f t="shared" si="18"/>
        <v>0</v>
      </c>
      <c r="R18" s="7">
        <f t="shared" si="18"/>
        <v>1</v>
      </c>
      <c r="S18" s="6">
        <f t="shared" si="18"/>
        <v>157300</v>
      </c>
      <c r="T18" s="6">
        <f t="shared" si="18"/>
        <v>157300</v>
      </c>
      <c r="U18" s="6">
        <f t="shared" si="18"/>
        <v>0</v>
      </c>
      <c r="V18" s="7">
        <f t="shared" si="18"/>
        <v>5</v>
      </c>
      <c r="W18" s="6">
        <f t="shared" si="18"/>
        <v>2038750</v>
      </c>
      <c r="X18" s="7">
        <f t="shared" si="18"/>
        <v>0</v>
      </c>
      <c r="Y18" s="6">
        <f t="shared" si="18"/>
        <v>0</v>
      </c>
      <c r="Z18" s="7">
        <f t="shared" si="18"/>
        <v>5</v>
      </c>
      <c r="AA18" s="6">
        <f t="shared" si="18"/>
        <v>2038750</v>
      </c>
      <c r="AB18" s="6">
        <f t="shared" si="18"/>
        <v>1831780.5</v>
      </c>
      <c r="AC18" s="6">
        <f t="shared" si="18"/>
        <v>157300</v>
      </c>
      <c r="AD18" s="7">
        <f t="shared" si="18"/>
        <v>0</v>
      </c>
      <c r="AE18" s="6">
        <f t="shared" si="18"/>
        <v>1959962.5699999998</v>
      </c>
      <c r="AF18" s="7">
        <f t="shared" si="18"/>
        <v>0</v>
      </c>
      <c r="AG18" s="6">
        <f t="shared" si="18"/>
        <v>0</v>
      </c>
      <c r="AH18" s="7">
        <f t="shared" si="18"/>
        <v>0</v>
      </c>
      <c r="AI18" s="6">
        <f t="shared" si="18"/>
        <v>1959962.5699999998</v>
      </c>
      <c r="AJ18" s="6">
        <f t="shared" si="18"/>
        <v>1775551.1099999999</v>
      </c>
      <c r="AK18" s="6">
        <f t="shared" si="18"/>
        <v>184146.93</v>
      </c>
      <c r="AL18" s="7">
        <f t="shared" si="18"/>
        <v>0</v>
      </c>
      <c r="AM18" s="6">
        <f t="shared" si="18"/>
        <v>2083541.1400000001</v>
      </c>
      <c r="AN18" s="7">
        <f t="shared" si="18"/>
        <v>0</v>
      </c>
      <c r="AO18" s="6">
        <f t="shared" si="18"/>
        <v>0</v>
      </c>
      <c r="AP18" s="7">
        <f t="shared" si="18"/>
        <v>0</v>
      </c>
      <c r="AQ18" s="6">
        <f t="shared" si="18"/>
        <v>2083541.14</v>
      </c>
      <c r="AR18" s="6">
        <f t="shared" si="18"/>
        <v>1814153.18</v>
      </c>
      <c r="AS18" s="6">
        <f t="shared" si="18"/>
        <v>2991703.44</v>
      </c>
      <c r="AT18" s="7">
        <f t="shared" si="18"/>
        <v>0</v>
      </c>
      <c r="AU18" s="6">
        <f t="shared" si="18"/>
        <v>1914837.3800000001</v>
      </c>
      <c r="AV18" s="7">
        <f t="shared" si="18"/>
        <v>0</v>
      </c>
      <c r="AW18" s="6">
        <f t="shared" si="18"/>
        <v>0</v>
      </c>
      <c r="AX18" s="7">
        <f t="shared" si="18"/>
        <v>0</v>
      </c>
      <c r="AY18" s="6">
        <f t="shared" si="18"/>
        <v>1914837.3800000001</v>
      </c>
      <c r="AZ18" s="6">
        <f t="shared" si="18"/>
        <v>1567581.54</v>
      </c>
      <c r="BA18" s="6">
        <f t="shared" si="18"/>
        <v>412700.13</v>
      </c>
      <c r="BB18" s="7">
        <f t="shared" si="18"/>
        <v>0</v>
      </c>
      <c r="BC18" s="6">
        <f t="shared" si="18"/>
        <v>0</v>
      </c>
      <c r="BD18" s="7">
        <f t="shared" si="18"/>
        <v>0</v>
      </c>
      <c r="BE18" s="6">
        <f t="shared" si="18"/>
        <v>0</v>
      </c>
      <c r="BF18" s="7">
        <f t="shared" si="18"/>
        <v>0</v>
      </c>
      <c r="BG18" s="6">
        <f t="shared" si="18"/>
        <v>0</v>
      </c>
      <c r="BH18" s="6">
        <f t="shared" si="18"/>
        <v>0</v>
      </c>
      <c r="BI18" s="6">
        <f t="shared" si="18"/>
        <v>0</v>
      </c>
      <c r="BJ18" s="7">
        <f t="shared" si="18"/>
        <v>0</v>
      </c>
      <c r="BK18" s="6">
        <f t="shared" si="18"/>
        <v>0</v>
      </c>
      <c r="BL18" s="7">
        <f t="shared" si="18"/>
        <v>0</v>
      </c>
      <c r="BM18" s="6">
        <f t="shared" si="18"/>
        <v>0</v>
      </c>
      <c r="BN18" s="7">
        <f t="shared" si="18"/>
        <v>0</v>
      </c>
      <c r="BO18" s="6">
        <f t="shared" si="18"/>
        <v>0</v>
      </c>
      <c r="BP18" s="6">
        <f t="shared" si="18"/>
        <v>0</v>
      </c>
      <c r="BQ18" s="6">
        <f t="shared" si="18"/>
        <v>0</v>
      </c>
      <c r="BR18" s="7">
        <f t="shared" si="18"/>
        <v>0</v>
      </c>
      <c r="BS18" s="6">
        <f t="shared" si="18"/>
        <v>0</v>
      </c>
      <c r="BT18" s="7">
        <f t="shared" si="18"/>
        <v>0</v>
      </c>
      <c r="BU18" s="6">
        <f t="shared" ref="BU18:CG18" si="19">BU19+BU20+BU21</f>
        <v>0</v>
      </c>
      <c r="BV18" s="7">
        <f t="shared" si="19"/>
        <v>0</v>
      </c>
      <c r="BW18" s="6">
        <f t="shared" si="19"/>
        <v>0</v>
      </c>
      <c r="BX18" s="6">
        <f t="shared" si="19"/>
        <v>0</v>
      </c>
      <c r="BY18" s="6">
        <f t="shared" si="19"/>
        <v>0</v>
      </c>
      <c r="BZ18" s="7">
        <f t="shared" si="19"/>
        <v>6</v>
      </c>
      <c r="CA18" s="6">
        <f t="shared" si="19"/>
        <v>8154391.0899999999</v>
      </c>
      <c r="CB18" s="7">
        <f t="shared" si="19"/>
        <v>0</v>
      </c>
      <c r="CC18" s="6">
        <f t="shared" si="19"/>
        <v>0</v>
      </c>
      <c r="CD18" s="7">
        <f t="shared" si="19"/>
        <v>6</v>
      </c>
      <c r="CE18" s="6">
        <f t="shared" si="19"/>
        <v>8154391.0899999999</v>
      </c>
      <c r="CF18" s="6">
        <f t="shared" si="19"/>
        <v>7146366.3299999991</v>
      </c>
      <c r="CG18" s="6">
        <f t="shared" si="19"/>
        <v>3745850.5</v>
      </c>
    </row>
    <row r="19" spans="1:177" ht="15.6">
      <c r="A19" s="35" t="s">
        <v>93</v>
      </c>
      <c r="B19" s="5" t="s">
        <v>30</v>
      </c>
      <c r="C19" s="50">
        <v>6660000</v>
      </c>
      <c r="D19" s="11"/>
      <c r="E19" s="3"/>
      <c r="F19" s="4"/>
      <c r="G19" s="3"/>
      <c r="H19" s="4"/>
      <c r="I19" s="3"/>
      <c r="J19" s="4"/>
      <c r="K19" s="3"/>
      <c r="L19" s="3"/>
      <c r="M19" s="3"/>
      <c r="N19" s="4"/>
      <c r="O19" s="3"/>
      <c r="P19" s="4"/>
      <c r="Q19" s="3"/>
      <c r="R19" s="4"/>
      <c r="S19" s="3"/>
      <c r="T19" s="3"/>
      <c r="U19" s="3"/>
      <c r="V19" s="4">
        <v>4</v>
      </c>
      <c r="W19" s="3">
        <f>150000+239867+520000+169650</f>
        <v>1079517</v>
      </c>
      <c r="X19" s="4"/>
      <c r="Y19" s="3"/>
      <c r="Z19" s="4">
        <v>4</v>
      </c>
      <c r="AA19" s="3">
        <f>150000+239867+520000+169650</f>
        <v>1079517</v>
      </c>
      <c r="AB19" s="3">
        <v>957720.54999999993</v>
      </c>
      <c r="AC19" s="3"/>
      <c r="AD19" s="4"/>
      <c r="AE19" s="3">
        <v>980095.9</v>
      </c>
      <c r="AF19" s="4"/>
      <c r="AG19" s="3"/>
      <c r="AH19" s="4"/>
      <c r="AI19" s="3">
        <v>980095.9</v>
      </c>
      <c r="AJ19" s="3">
        <v>917391.48</v>
      </c>
      <c r="AK19" s="3">
        <v>168211.93</v>
      </c>
      <c r="AL19" s="4"/>
      <c r="AM19" s="3">
        <v>1093743.1400000001</v>
      </c>
      <c r="AN19" s="4"/>
      <c r="AO19" s="3"/>
      <c r="AP19" s="4"/>
      <c r="AQ19" s="3">
        <v>1093743.1399999999</v>
      </c>
      <c r="AR19" s="3">
        <v>924386.11999999988</v>
      </c>
      <c r="AS19" s="3">
        <v>1362686.8699999999</v>
      </c>
      <c r="AT19" s="4"/>
      <c r="AU19" s="3">
        <v>872457.10000000009</v>
      </c>
      <c r="AV19" s="4"/>
      <c r="AW19" s="3"/>
      <c r="AX19" s="4"/>
      <c r="AY19" s="3">
        <v>872457.10000000009</v>
      </c>
      <c r="AZ19" s="3">
        <v>1025201.26</v>
      </c>
      <c r="BA19" s="3">
        <v>312681.24</v>
      </c>
      <c r="BB19" s="4"/>
      <c r="BC19" s="3"/>
      <c r="BD19" s="4"/>
      <c r="BE19" s="3"/>
      <c r="BF19" s="4"/>
      <c r="BG19" s="3"/>
      <c r="BH19" s="3"/>
      <c r="BI19" s="3"/>
      <c r="BJ19" s="4"/>
      <c r="BK19" s="3"/>
      <c r="BL19" s="4"/>
      <c r="BM19" s="3"/>
      <c r="BN19" s="4"/>
      <c r="BO19" s="3"/>
      <c r="BP19" s="3"/>
      <c r="BQ19" s="3"/>
      <c r="BR19" s="4"/>
      <c r="BS19" s="3"/>
      <c r="BT19" s="4"/>
      <c r="BU19" s="3"/>
      <c r="BV19" s="4"/>
      <c r="BW19" s="3"/>
      <c r="BX19" s="3"/>
      <c r="BY19" s="3"/>
      <c r="BZ19" s="4">
        <f t="shared" ref="BZ19:CG21" si="20">F19+N19+V19+AD19+AL19+AT19+BB19+BJ19+BR19</f>
        <v>4</v>
      </c>
      <c r="CA19" s="3">
        <f t="shared" si="20"/>
        <v>4025813.14</v>
      </c>
      <c r="CB19" s="4">
        <f t="shared" si="20"/>
        <v>0</v>
      </c>
      <c r="CC19" s="3">
        <f t="shared" si="20"/>
        <v>0</v>
      </c>
      <c r="CD19" s="4">
        <f t="shared" si="20"/>
        <v>4</v>
      </c>
      <c r="CE19" s="3">
        <f t="shared" si="20"/>
        <v>4025813.14</v>
      </c>
      <c r="CF19" s="3">
        <f t="shared" si="20"/>
        <v>3824699.4099999992</v>
      </c>
      <c r="CG19" s="3">
        <f t="shared" si="20"/>
        <v>1843580.0399999998</v>
      </c>
    </row>
    <row r="20" spans="1:177" ht="15.6">
      <c r="A20" s="35" t="s">
        <v>94</v>
      </c>
      <c r="B20" s="5" t="s">
        <v>31</v>
      </c>
      <c r="C20" s="50">
        <v>7200000</v>
      </c>
      <c r="D20" s="11"/>
      <c r="E20" s="3"/>
      <c r="F20" s="4"/>
      <c r="G20" s="3"/>
      <c r="H20" s="4"/>
      <c r="I20" s="3"/>
      <c r="J20" s="4"/>
      <c r="K20" s="3"/>
      <c r="L20" s="3"/>
      <c r="M20" s="3"/>
      <c r="N20" s="4">
        <v>1</v>
      </c>
      <c r="O20" s="3">
        <v>157300</v>
      </c>
      <c r="P20" s="4"/>
      <c r="Q20" s="3"/>
      <c r="R20" s="4">
        <v>1</v>
      </c>
      <c r="S20" s="3">
        <v>157300</v>
      </c>
      <c r="T20" s="3">
        <v>157300</v>
      </c>
      <c r="U20" s="3"/>
      <c r="V20" s="4">
        <v>1</v>
      </c>
      <c r="W20" s="3">
        <v>959233</v>
      </c>
      <c r="X20" s="4"/>
      <c r="Y20" s="3"/>
      <c r="Z20" s="4">
        <v>1</v>
      </c>
      <c r="AA20" s="3">
        <v>959233</v>
      </c>
      <c r="AB20" s="3">
        <v>874059.95</v>
      </c>
      <c r="AC20" s="3">
        <v>157300</v>
      </c>
      <c r="AD20" s="4"/>
      <c r="AE20" s="3">
        <v>979866.66999999993</v>
      </c>
      <c r="AF20" s="4"/>
      <c r="AG20" s="3"/>
      <c r="AH20" s="4"/>
      <c r="AI20" s="3">
        <v>979866.66999999993</v>
      </c>
      <c r="AJ20" s="3">
        <v>858159.63</v>
      </c>
      <c r="AK20" s="3">
        <v>15935</v>
      </c>
      <c r="AL20" s="4"/>
      <c r="AM20" s="3">
        <v>989798</v>
      </c>
      <c r="AN20" s="4"/>
      <c r="AO20" s="3"/>
      <c r="AP20" s="4"/>
      <c r="AQ20" s="3">
        <v>989798</v>
      </c>
      <c r="AR20" s="3">
        <v>889767.06</v>
      </c>
      <c r="AS20" s="3">
        <v>1629016.57</v>
      </c>
      <c r="AT20" s="4"/>
      <c r="AU20" s="3">
        <v>1042380.28</v>
      </c>
      <c r="AV20" s="4"/>
      <c r="AW20" s="3"/>
      <c r="AX20" s="4"/>
      <c r="AY20" s="3">
        <v>1042380.28</v>
      </c>
      <c r="AZ20" s="3">
        <v>542380.28</v>
      </c>
      <c r="BA20" s="3">
        <v>100018.89000000001</v>
      </c>
      <c r="BB20" s="4"/>
      <c r="BC20" s="3"/>
      <c r="BD20" s="4"/>
      <c r="BE20" s="3"/>
      <c r="BF20" s="4"/>
      <c r="BG20" s="3"/>
      <c r="BH20" s="3"/>
      <c r="BI20" s="3"/>
      <c r="BJ20" s="4"/>
      <c r="BK20" s="3"/>
      <c r="BL20" s="4"/>
      <c r="BM20" s="3"/>
      <c r="BN20" s="4"/>
      <c r="BO20" s="3"/>
      <c r="BP20" s="3"/>
      <c r="BQ20" s="3"/>
      <c r="BR20" s="4"/>
      <c r="BS20" s="3"/>
      <c r="BT20" s="4"/>
      <c r="BU20" s="3"/>
      <c r="BV20" s="4"/>
      <c r="BW20" s="3"/>
      <c r="BX20" s="3"/>
      <c r="BY20" s="3"/>
      <c r="BZ20" s="4">
        <f t="shared" si="20"/>
        <v>2</v>
      </c>
      <c r="CA20" s="3">
        <f t="shared" si="20"/>
        <v>4128577.95</v>
      </c>
      <c r="CB20" s="4">
        <f t="shared" si="20"/>
        <v>0</v>
      </c>
      <c r="CC20" s="3">
        <f t="shared" si="20"/>
        <v>0</v>
      </c>
      <c r="CD20" s="4">
        <f t="shared" si="20"/>
        <v>2</v>
      </c>
      <c r="CE20" s="3">
        <f t="shared" si="20"/>
        <v>4128577.95</v>
      </c>
      <c r="CF20" s="3">
        <f t="shared" si="20"/>
        <v>3321666.92</v>
      </c>
      <c r="CG20" s="3">
        <f t="shared" si="20"/>
        <v>1902270.46</v>
      </c>
    </row>
    <row r="21" spans="1:177" ht="53.25" customHeight="1">
      <c r="A21" s="35" t="s">
        <v>64</v>
      </c>
      <c r="B21" s="5" t="s">
        <v>32</v>
      </c>
      <c r="C21" s="50">
        <v>1000000</v>
      </c>
      <c r="D21" s="11" t="s">
        <v>95</v>
      </c>
      <c r="E21" s="3" t="s">
        <v>96</v>
      </c>
      <c r="F21" s="4"/>
      <c r="G21" s="3"/>
      <c r="H21" s="4"/>
      <c r="I21" s="3"/>
      <c r="J21" s="4"/>
      <c r="K21" s="3"/>
      <c r="L21" s="3"/>
      <c r="M21" s="3"/>
      <c r="N21" s="4"/>
      <c r="O21" s="3"/>
      <c r="P21" s="4"/>
      <c r="Q21" s="3"/>
      <c r="R21" s="4"/>
      <c r="S21" s="3"/>
      <c r="T21" s="3"/>
      <c r="U21" s="3"/>
      <c r="V21" s="4"/>
      <c r="W21" s="3"/>
      <c r="X21" s="4"/>
      <c r="Y21" s="3"/>
      <c r="Z21" s="4"/>
      <c r="AA21" s="3"/>
      <c r="AB21" s="3"/>
      <c r="AC21" s="3"/>
      <c r="AD21" s="4"/>
      <c r="AE21" s="3"/>
      <c r="AF21" s="4"/>
      <c r="AG21" s="3"/>
      <c r="AH21" s="4"/>
      <c r="AI21" s="3"/>
      <c r="AJ21" s="3"/>
      <c r="AK21" s="3"/>
      <c r="AL21" s="4"/>
      <c r="AM21" s="3"/>
      <c r="AN21" s="4"/>
      <c r="AO21" s="3"/>
      <c r="AP21" s="4"/>
      <c r="AQ21" s="3"/>
      <c r="AR21" s="3"/>
      <c r="AS21" s="3"/>
      <c r="AT21" s="4"/>
      <c r="AU21" s="3"/>
      <c r="AV21" s="4"/>
      <c r="AW21" s="3"/>
      <c r="AX21" s="4"/>
      <c r="AY21" s="3"/>
      <c r="AZ21" s="3"/>
      <c r="BA21" s="3"/>
      <c r="BB21" s="4"/>
      <c r="BC21" s="3"/>
      <c r="BD21" s="4"/>
      <c r="BE21" s="3"/>
      <c r="BF21" s="4"/>
      <c r="BG21" s="3"/>
      <c r="BH21" s="3"/>
      <c r="BI21" s="3"/>
      <c r="BJ21" s="4"/>
      <c r="BK21" s="3"/>
      <c r="BL21" s="4"/>
      <c r="BM21" s="3"/>
      <c r="BN21" s="4"/>
      <c r="BO21" s="3"/>
      <c r="BP21" s="3"/>
      <c r="BQ21" s="3"/>
      <c r="BR21" s="4"/>
      <c r="BS21" s="3"/>
      <c r="BT21" s="4"/>
      <c r="BU21" s="3"/>
      <c r="BV21" s="4"/>
      <c r="BW21" s="3"/>
      <c r="BX21" s="3"/>
      <c r="BY21" s="3"/>
      <c r="BZ21" s="4">
        <f t="shared" si="20"/>
        <v>0</v>
      </c>
      <c r="CA21" s="3">
        <f t="shared" si="20"/>
        <v>0</v>
      </c>
      <c r="CB21" s="4">
        <f t="shared" si="20"/>
        <v>0</v>
      </c>
      <c r="CC21" s="3">
        <f t="shared" si="20"/>
        <v>0</v>
      </c>
      <c r="CD21" s="4">
        <f t="shared" si="20"/>
        <v>0</v>
      </c>
      <c r="CE21" s="3">
        <f t="shared" si="20"/>
        <v>0</v>
      </c>
      <c r="CF21" s="3">
        <f t="shared" si="20"/>
        <v>0</v>
      </c>
      <c r="CG21" s="3">
        <f t="shared" si="20"/>
        <v>0</v>
      </c>
    </row>
    <row r="22" spans="1:177" ht="31.2">
      <c r="A22" s="36" t="s">
        <v>33</v>
      </c>
      <c r="B22" s="8" t="s">
        <v>34</v>
      </c>
      <c r="C22" s="49">
        <f t="shared" ref="C22" si="21">C23+C24</f>
        <v>6120000</v>
      </c>
      <c r="D22" s="8"/>
      <c r="E22" s="6"/>
      <c r="F22" s="7">
        <f>F23+F24</f>
        <v>0</v>
      </c>
      <c r="G22" s="6">
        <f t="shared" ref="G22:BT22" si="22">G23+G24</f>
        <v>0</v>
      </c>
      <c r="H22" s="7">
        <f>H23+H24</f>
        <v>0</v>
      </c>
      <c r="I22" s="6">
        <f t="shared" si="22"/>
        <v>0</v>
      </c>
      <c r="J22" s="7">
        <f t="shared" si="22"/>
        <v>0</v>
      </c>
      <c r="K22" s="6">
        <f t="shared" si="22"/>
        <v>0</v>
      </c>
      <c r="L22" s="6">
        <f t="shared" si="22"/>
        <v>0</v>
      </c>
      <c r="M22" s="6">
        <f t="shared" si="22"/>
        <v>0</v>
      </c>
      <c r="N22" s="7">
        <f t="shared" si="22"/>
        <v>0</v>
      </c>
      <c r="O22" s="6">
        <f t="shared" si="22"/>
        <v>0</v>
      </c>
      <c r="P22" s="7">
        <f t="shared" si="22"/>
        <v>0</v>
      </c>
      <c r="Q22" s="6">
        <f t="shared" si="22"/>
        <v>0</v>
      </c>
      <c r="R22" s="7">
        <f t="shared" si="22"/>
        <v>0</v>
      </c>
      <c r="S22" s="6">
        <f t="shared" si="22"/>
        <v>0</v>
      </c>
      <c r="T22" s="6">
        <f t="shared" si="22"/>
        <v>0</v>
      </c>
      <c r="U22" s="6">
        <f t="shared" si="22"/>
        <v>0</v>
      </c>
      <c r="V22" s="7">
        <f>V23+V24</f>
        <v>0</v>
      </c>
      <c r="W22" s="6">
        <f t="shared" si="22"/>
        <v>0</v>
      </c>
      <c r="X22" s="7">
        <f t="shared" si="22"/>
        <v>0</v>
      </c>
      <c r="Y22" s="6">
        <f t="shared" si="22"/>
        <v>0</v>
      </c>
      <c r="Z22" s="7">
        <f t="shared" si="22"/>
        <v>0</v>
      </c>
      <c r="AA22" s="6">
        <f t="shared" si="22"/>
        <v>0</v>
      </c>
      <c r="AB22" s="6">
        <f t="shared" si="22"/>
        <v>0</v>
      </c>
      <c r="AC22" s="6">
        <f t="shared" si="22"/>
        <v>0</v>
      </c>
      <c r="AD22" s="7">
        <f t="shared" si="22"/>
        <v>3</v>
      </c>
      <c r="AE22" s="6">
        <f t="shared" si="22"/>
        <v>3107469.2800000003</v>
      </c>
      <c r="AF22" s="7">
        <f t="shared" si="22"/>
        <v>1</v>
      </c>
      <c r="AG22" s="6">
        <f t="shared" si="22"/>
        <v>1317510.24</v>
      </c>
      <c r="AH22" s="7">
        <f t="shared" si="22"/>
        <v>1</v>
      </c>
      <c r="AI22" s="6">
        <f t="shared" si="22"/>
        <v>792628.15</v>
      </c>
      <c r="AJ22" s="6">
        <f t="shared" si="22"/>
        <v>935944.33000000007</v>
      </c>
      <c r="AK22" s="6">
        <f t="shared" si="22"/>
        <v>319693.8</v>
      </c>
      <c r="AL22" s="7">
        <f t="shared" si="22"/>
        <v>2</v>
      </c>
      <c r="AM22" s="6">
        <f t="shared" si="22"/>
        <v>787966.33</v>
      </c>
      <c r="AN22" s="7">
        <f t="shared" si="22"/>
        <v>0</v>
      </c>
      <c r="AO22" s="6">
        <f t="shared" si="22"/>
        <v>0</v>
      </c>
      <c r="AP22" s="7">
        <f t="shared" si="22"/>
        <v>2</v>
      </c>
      <c r="AQ22" s="6">
        <f t="shared" si="22"/>
        <v>787966.33</v>
      </c>
      <c r="AR22" s="6">
        <f t="shared" si="22"/>
        <v>255210.30000000005</v>
      </c>
      <c r="AS22" s="6">
        <f t="shared" si="22"/>
        <v>241836.35000000003</v>
      </c>
      <c r="AT22" s="7">
        <f t="shared" si="22"/>
        <v>1</v>
      </c>
      <c r="AU22" s="6">
        <f t="shared" si="22"/>
        <v>325334.39</v>
      </c>
      <c r="AV22" s="7">
        <f t="shared" si="22"/>
        <v>1</v>
      </c>
      <c r="AW22" s="6">
        <f t="shared" si="22"/>
        <v>997330.89</v>
      </c>
      <c r="AX22" s="7">
        <f t="shared" si="22"/>
        <v>0</v>
      </c>
      <c r="AY22" s="6">
        <f t="shared" si="22"/>
        <v>0</v>
      </c>
      <c r="AZ22" s="6">
        <f t="shared" si="22"/>
        <v>-280886.78999999998</v>
      </c>
      <c r="BA22" s="6">
        <f t="shared" si="22"/>
        <v>66067.61</v>
      </c>
      <c r="BB22" s="7">
        <f t="shared" si="22"/>
        <v>0</v>
      </c>
      <c r="BC22" s="6">
        <f t="shared" si="22"/>
        <v>0</v>
      </c>
      <c r="BD22" s="7">
        <f t="shared" si="22"/>
        <v>0</v>
      </c>
      <c r="BE22" s="6">
        <f t="shared" si="22"/>
        <v>0</v>
      </c>
      <c r="BF22" s="7">
        <f t="shared" si="22"/>
        <v>0</v>
      </c>
      <c r="BG22" s="6">
        <f t="shared" si="22"/>
        <v>0</v>
      </c>
      <c r="BH22" s="6">
        <f t="shared" si="22"/>
        <v>0</v>
      </c>
      <c r="BI22" s="6">
        <f t="shared" si="22"/>
        <v>0</v>
      </c>
      <c r="BJ22" s="7">
        <f t="shared" si="22"/>
        <v>0</v>
      </c>
      <c r="BK22" s="6">
        <f t="shared" si="22"/>
        <v>0</v>
      </c>
      <c r="BL22" s="7">
        <f t="shared" si="22"/>
        <v>0</v>
      </c>
      <c r="BM22" s="6">
        <f t="shared" si="22"/>
        <v>0</v>
      </c>
      <c r="BN22" s="7">
        <f t="shared" si="22"/>
        <v>0</v>
      </c>
      <c r="BO22" s="6">
        <f t="shared" si="22"/>
        <v>0</v>
      </c>
      <c r="BP22" s="6">
        <f t="shared" si="22"/>
        <v>0</v>
      </c>
      <c r="BQ22" s="6">
        <f t="shared" si="22"/>
        <v>0</v>
      </c>
      <c r="BR22" s="7">
        <f t="shared" si="22"/>
        <v>0</v>
      </c>
      <c r="BS22" s="6">
        <f t="shared" si="22"/>
        <v>0</v>
      </c>
      <c r="BT22" s="7">
        <f t="shared" si="22"/>
        <v>0</v>
      </c>
      <c r="BU22" s="6">
        <f t="shared" ref="BU22:CG22" si="23">BU23+BU24</f>
        <v>0</v>
      </c>
      <c r="BV22" s="7">
        <f t="shared" si="23"/>
        <v>0</v>
      </c>
      <c r="BW22" s="6">
        <f t="shared" si="23"/>
        <v>0</v>
      </c>
      <c r="BX22" s="6">
        <f t="shared" si="23"/>
        <v>0</v>
      </c>
      <c r="BY22" s="6">
        <f t="shared" si="23"/>
        <v>0</v>
      </c>
      <c r="BZ22" s="7">
        <f t="shared" si="23"/>
        <v>6</v>
      </c>
      <c r="CA22" s="6">
        <f t="shared" si="23"/>
        <v>4220770</v>
      </c>
      <c r="CB22" s="7">
        <f t="shared" si="23"/>
        <v>2</v>
      </c>
      <c r="CC22" s="6">
        <f t="shared" si="23"/>
        <v>2314841.13</v>
      </c>
      <c r="CD22" s="7">
        <f t="shared" si="23"/>
        <v>3</v>
      </c>
      <c r="CE22" s="6">
        <f t="shared" si="23"/>
        <v>1580594.48</v>
      </c>
      <c r="CF22" s="6">
        <f t="shared" si="23"/>
        <v>910267.84000000008</v>
      </c>
      <c r="CG22" s="6">
        <f t="shared" si="23"/>
        <v>627597.76</v>
      </c>
    </row>
    <row r="23" spans="1:177" ht="31.2">
      <c r="A23" s="35" t="s">
        <v>76</v>
      </c>
      <c r="B23" s="5" t="s">
        <v>35</v>
      </c>
      <c r="C23" s="50">
        <v>3900000</v>
      </c>
      <c r="D23" s="11" t="s">
        <v>97</v>
      </c>
      <c r="E23" s="3">
        <v>600000</v>
      </c>
      <c r="F23" s="4"/>
      <c r="G23" s="3"/>
      <c r="H23" s="4"/>
      <c r="I23" s="3"/>
      <c r="J23" s="4"/>
      <c r="K23" s="3"/>
      <c r="L23" s="3"/>
      <c r="M23" s="3"/>
      <c r="N23" s="4"/>
      <c r="O23" s="3"/>
      <c r="P23" s="4"/>
      <c r="Q23" s="3"/>
      <c r="R23" s="4"/>
      <c r="S23" s="3"/>
      <c r="T23" s="3"/>
      <c r="U23" s="3"/>
      <c r="V23" s="4"/>
      <c r="W23" s="3"/>
      <c r="X23" s="4"/>
      <c r="Y23" s="3"/>
      <c r="Z23" s="4"/>
      <c r="AA23" s="3"/>
      <c r="AB23" s="3"/>
      <c r="AC23" s="3"/>
      <c r="AD23" s="4">
        <v>3</v>
      </c>
      <c r="AE23" s="3">
        <v>3107469.2800000003</v>
      </c>
      <c r="AF23" s="4">
        <v>1</v>
      </c>
      <c r="AG23" s="3">
        <v>1317510.24</v>
      </c>
      <c r="AH23" s="4">
        <v>1</v>
      </c>
      <c r="AI23" s="3">
        <v>792628.15</v>
      </c>
      <c r="AJ23" s="3">
        <v>935944.33000000007</v>
      </c>
      <c r="AK23" s="3">
        <v>319693.8</v>
      </c>
      <c r="AL23" s="4">
        <v>2</v>
      </c>
      <c r="AM23" s="3">
        <v>787966.33</v>
      </c>
      <c r="AN23" s="4"/>
      <c r="AO23" s="3"/>
      <c r="AP23" s="4">
        <v>2</v>
      </c>
      <c r="AQ23" s="3">
        <v>787966.33</v>
      </c>
      <c r="AR23" s="3">
        <v>255210.30000000005</v>
      </c>
      <c r="AS23" s="3">
        <v>241836.35000000003</v>
      </c>
      <c r="AT23" s="4">
        <v>1</v>
      </c>
      <c r="AU23" s="3">
        <v>325334.39</v>
      </c>
      <c r="AV23" s="4">
        <v>1</v>
      </c>
      <c r="AW23" s="3">
        <v>997330.89</v>
      </c>
      <c r="AX23" s="4"/>
      <c r="AY23" s="3"/>
      <c r="AZ23" s="3">
        <v>-280886.78999999998</v>
      </c>
      <c r="BA23" s="3">
        <v>66067.61</v>
      </c>
      <c r="BB23" s="4"/>
      <c r="BC23" s="3"/>
      <c r="BD23" s="4"/>
      <c r="BE23" s="3"/>
      <c r="BF23" s="4"/>
      <c r="BG23" s="3"/>
      <c r="BH23" s="3"/>
      <c r="BI23" s="3"/>
      <c r="BJ23" s="4"/>
      <c r="BK23" s="3"/>
      <c r="BL23" s="4"/>
      <c r="BM23" s="3"/>
      <c r="BN23" s="4"/>
      <c r="BO23" s="3"/>
      <c r="BP23" s="3"/>
      <c r="BQ23" s="3"/>
      <c r="BR23" s="4"/>
      <c r="BS23" s="3"/>
      <c r="BT23" s="4"/>
      <c r="BU23" s="3"/>
      <c r="BV23" s="4"/>
      <c r="BW23" s="3"/>
      <c r="BX23" s="3"/>
      <c r="BY23" s="3"/>
      <c r="BZ23" s="4">
        <f t="shared" ref="BZ23:CG24" si="24">F23+N23+V23+AD23+AL23+AT23+BB23+BJ23+BR23</f>
        <v>6</v>
      </c>
      <c r="CA23" s="3">
        <f t="shared" si="24"/>
        <v>4220770</v>
      </c>
      <c r="CB23" s="4">
        <f t="shared" si="24"/>
        <v>2</v>
      </c>
      <c r="CC23" s="3">
        <f t="shared" si="24"/>
        <v>2314841.13</v>
      </c>
      <c r="CD23" s="4">
        <f t="shared" si="24"/>
        <v>3</v>
      </c>
      <c r="CE23" s="3">
        <f t="shared" si="24"/>
        <v>1580594.48</v>
      </c>
      <c r="CF23" s="3">
        <f t="shared" si="24"/>
        <v>910267.84000000008</v>
      </c>
      <c r="CG23" s="3">
        <f t="shared" si="24"/>
        <v>627597.76</v>
      </c>
    </row>
    <row r="24" spans="1:177" ht="15.6">
      <c r="A24" s="35" t="s">
        <v>77</v>
      </c>
      <c r="B24" s="5" t="s">
        <v>36</v>
      </c>
      <c r="C24" s="50">
        <v>2220000</v>
      </c>
      <c r="D24" s="11" t="s">
        <v>98</v>
      </c>
      <c r="E24" s="3">
        <v>720000</v>
      </c>
      <c r="F24" s="4"/>
      <c r="G24" s="3"/>
      <c r="H24" s="4"/>
      <c r="I24" s="3"/>
      <c r="J24" s="4"/>
      <c r="K24" s="3"/>
      <c r="L24" s="3"/>
      <c r="M24" s="3"/>
      <c r="N24" s="4"/>
      <c r="O24" s="3"/>
      <c r="P24" s="4"/>
      <c r="Q24" s="3"/>
      <c r="R24" s="4"/>
      <c r="S24" s="3"/>
      <c r="T24" s="3"/>
      <c r="U24" s="3"/>
      <c r="V24" s="4"/>
      <c r="W24" s="3"/>
      <c r="X24" s="4"/>
      <c r="Y24" s="3"/>
      <c r="Z24" s="4"/>
      <c r="AA24" s="3"/>
      <c r="AB24" s="3"/>
      <c r="AC24" s="3"/>
      <c r="AD24" s="4"/>
      <c r="AE24" s="3"/>
      <c r="AF24" s="4"/>
      <c r="AG24" s="3"/>
      <c r="AH24" s="4"/>
      <c r="AI24" s="3"/>
      <c r="AJ24" s="3"/>
      <c r="AK24" s="3"/>
      <c r="AL24" s="4"/>
      <c r="AM24" s="3"/>
      <c r="AN24" s="4"/>
      <c r="AO24" s="3"/>
      <c r="AP24" s="4"/>
      <c r="AQ24" s="3"/>
      <c r="AR24" s="3"/>
      <c r="AS24" s="3"/>
      <c r="AT24" s="4"/>
      <c r="AU24" s="3"/>
      <c r="AV24" s="4"/>
      <c r="AW24" s="3"/>
      <c r="AX24" s="4"/>
      <c r="AY24" s="3"/>
      <c r="AZ24" s="3"/>
      <c r="BA24" s="3"/>
      <c r="BB24" s="4"/>
      <c r="BC24" s="3"/>
      <c r="BD24" s="4"/>
      <c r="BE24" s="3"/>
      <c r="BF24" s="4"/>
      <c r="BG24" s="3"/>
      <c r="BH24" s="3"/>
      <c r="BI24" s="3"/>
      <c r="BJ24" s="4"/>
      <c r="BK24" s="3"/>
      <c r="BL24" s="4"/>
      <c r="BM24" s="3"/>
      <c r="BN24" s="4"/>
      <c r="BO24" s="3"/>
      <c r="BP24" s="3"/>
      <c r="BQ24" s="3"/>
      <c r="BR24" s="4"/>
      <c r="BS24" s="3"/>
      <c r="BT24" s="4"/>
      <c r="BU24" s="3"/>
      <c r="BV24" s="4"/>
      <c r="BW24" s="3"/>
      <c r="BX24" s="3"/>
      <c r="BY24" s="3"/>
      <c r="BZ24" s="4">
        <f t="shared" si="24"/>
        <v>0</v>
      </c>
      <c r="CA24" s="3">
        <f t="shared" si="24"/>
        <v>0</v>
      </c>
      <c r="CB24" s="4">
        <f t="shared" si="24"/>
        <v>0</v>
      </c>
      <c r="CC24" s="3">
        <f t="shared" si="24"/>
        <v>0</v>
      </c>
      <c r="CD24" s="4">
        <f t="shared" si="24"/>
        <v>0</v>
      </c>
      <c r="CE24" s="3">
        <f t="shared" si="24"/>
        <v>0</v>
      </c>
      <c r="CF24" s="3">
        <f t="shared" si="24"/>
        <v>0</v>
      </c>
      <c r="CG24" s="3">
        <f t="shared" si="24"/>
        <v>0</v>
      </c>
    </row>
    <row r="25" spans="1:177" ht="48" customHeight="1">
      <c r="A25" s="66" t="s">
        <v>37</v>
      </c>
      <c r="B25" s="66"/>
      <c r="C25" s="48">
        <f t="shared" ref="C25" si="25">C26+C32</f>
        <v>34960000</v>
      </c>
      <c r="D25" s="25"/>
      <c r="E25" s="9"/>
      <c r="F25" s="10">
        <f>F26+F32</f>
        <v>0</v>
      </c>
      <c r="G25" s="9">
        <f t="shared" ref="G25:BT25" si="26">G26+G32</f>
        <v>0</v>
      </c>
      <c r="H25" s="10">
        <f>H26+H32</f>
        <v>0</v>
      </c>
      <c r="I25" s="9">
        <f t="shared" si="26"/>
        <v>0</v>
      </c>
      <c r="J25" s="10">
        <f t="shared" si="26"/>
        <v>0</v>
      </c>
      <c r="K25" s="9">
        <f t="shared" si="26"/>
        <v>0</v>
      </c>
      <c r="L25" s="9">
        <f t="shared" si="26"/>
        <v>0</v>
      </c>
      <c r="M25" s="9">
        <f t="shared" si="26"/>
        <v>0</v>
      </c>
      <c r="N25" s="10">
        <f t="shared" si="26"/>
        <v>0</v>
      </c>
      <c r="O25" s="9">
        <f t="shared" si="26"/>
        <v>0</v>
      </c>
      <c r="P25" s="10">
        <f t="shared" si="26"/>
        <v>0</v>
      </c>
      <c r="Q25" s="9">
        <f t="shared" si="26"/>
        <v>0</v>
      </c>
      <c r="R25" s="10">
        <f t="shared" si="26"/>
        <v>0</v>
      </c>
      <c r="S25" s="9">
        <f t="shared" si="26"/>
        <v>0</v>
      </c>
      <c r="T25" s="9">
        <f t="shared" si="26"/>
        <v>0</v>
      </c>
      <c r="U25" s="9">
        <f t="shared" si="26"/>
        <v>0</v>
      </c>
      <c r="V25" s="10">
        <f>V26+V32</f>
        <v>17</v>
      </c>
      <c r="W25" s="9">
        <f t="shared" ref="W25" si="27">W26+W32</f>
        <v>563003</v>
      </c>
      <c r="X25" s="10">
        <f t="shared" si="26"/>
        <v>0</v>
      </c>
      <c r="Y25" s="9">
        <f t="shared" si="26"/>
        <v>0</v>
      </c>
      <c r="Z25" s="10">
        <f t="shared" si="26"/>
        <v>4</v>
      </c>
      <c r="AA25" s="9">
        <f t="shared" si="26"/>
        <v>563003</v>
      </c>
      <c r="AB25" s="9">
        <f t="shared" si="26"/>
        <v>114675</v>
      </c>
      <c r="AC25" s="9">
        <f t="shared" si="26"/>
        <v>0</v>
      </c>
      <c r="AD25" s="10">
        <f t="shared" si="26"/>
        <v>46</v>
      </c>
      <c r="AE25" s="9">
        <f t="shared" si="26"/>
        <v>8324953.5600000005</v>
      </c>
      <c r="AF25" s="10">
        <f t="shared" si="26"/>
        <v>1</v>
      </c>
      <c r="AG25" s="9">
        <f t="shared" si="26"/>
        <v>226645.98</v>
      </c>
      <c r="AH25" s="10">
        <f t="shared" si="26"/>
        <v>52</v>
      </c>
      <c r="AI25" s="9">
        <f t="shared" si="26"/>
        <v>10864019.08</v>
      </c>
      <c r="AJ25" s="9">
        <f t="shared" si="26"/>
        <v>1388147.5999999999</v>
      </c>
      <c r="AK25" s="9">
        <f t="shared" si="26"/>
        <v>1058404.0599999998</v>
      </c>
      <c r="AL25" s="10">
        <f t="shared" si="26"/>
        <v>16</v>
      </c>
      <c r="AM25" s="9">
        <f t="shared" si="26"/>
        <v>10923332.699999999</v>
      </c>
      <c r="AN25" s="10">
        <f t="shared" si="26"/>
        <v>9</v>
      </c>
      <c r="AO25" s="9">
        <f t="shared" si="26"/>
        <v>5289616.6499999994</v>
      </c>
      <c r="AP25" s="10">
        <f t="shared" si="26"/>
        <v>6</v>
      </c>
      <c r="AQ25" s="9">
        <f t="shared" si="26"/>
        <v>6840742.8200000003</v>
      </c>
      <c r="AR25" s="9">
        <f t="shared" si="26"/>
        <v>5797142.1300000008</v>
      </c>
      <c r="AS25" s="9">
        <f t="shared" si="26"/>
        <v>5048321.1500000013</v>
      </c>
      <c r="AT25" s="10">
        <f t="shared" si="26"/>
        <v>35</v>
      </c>
      <c r="AU25" s="9">
        <f t="shared" si="26"/>
        <v>6541346.3300000001</v>
      </c>
      <c r="AV25" s="10">
        <f t="shared" si="26"/>
        <v>6</v>
      </c>
      <c r="AW25" s="9">
        <f t="shared" si="26"/>
        <v>4258132.5199999996</v>
      </c>
      <c r="AX25" s="10">
        <f t="shared" si="26"/>
        <v>23</v>
      </c>
      <c r="AY25" s="9">
        <f t="shared" si="26"/>
        <v>905684.61</v>
      </c>
      <c r="AZ25" s="9">
        <f t="shared" si="26"/>
        <v>6796631.5499999998</v>
      </c>
      <c r="BA25" s="9">
        <f t="shared" si="26"/>
        <v>6026385.0800000001</v>
      </c>
      <c r="BB25" s="10">
        <f t="shared" si="26"/>
        <v>0</v>
      </c>
      <c r="BC25" s="9">
        <f t="shared" si="26"/>
        <v>0</v>
      </c>
      <c r="BD25" s="10">
        <f t="shared" si="26"/>
        <v>0</v>
      </c>
      <c r="BE25" s="9">
        <f t="shared" si="26"/>
        <v>0</v>
      </c>
      <c r="BF25" s="10">
        <f t="shared" si="26"/>
        <v>0</v>
      </c>
      <c r="BG25" s="9">
        <f t="shared" si="26"/>
        <v>0</v>
      </c>
      <c r="BH25" s="9">
        <f t="shared" si="26"/>
        <v>0</v>
      </c>
      <c r="BI25" s="9">
        <f t="shared" si="26"/>
        <v>0</v>
      </c>
      <c r="BJ25" s="10">
        <f t="shared" si="26"/>
        <v>0</v>
      </c>
      <c r="BK25" s="9">
        <f t="shared" si="26"/>
        <v>0</v>
      </c>
      <c r="BL25" s="10">
        <f t="shared" si="26"/>
        <v>0</v>
      </c>
      <c r="BM25" s="9">
        <f t="shared" si="26"/>
        <v>0</v>
      </c>
      <c r="BN25" s="10">
        <f t="shared" si="26"/>
        <v>0</v>
      </c>
      <c r="BO25" s="9">
        <f t="shared" si="26"/>
        <v>0</v>
      </c>
      <c r="BP25" s="9">
        <f t="shared" si="26"/>
        <v>0</v>
      </c>
      <c r="BQ25" s="9">
        <f t="shared" si="26"/>
        <v>0</v>
      </c>
      <c r="BR25" s="10">
        <f t="shared" si="26"/>
        <v>0</v>
      </c>
      <c r="BS25" s="9">
        <f t="shared" si="26"/>
        <v>0</v>
      </c>
      <c r="BT25" s="10">
        <f t="shared" si="26"/>
        <v>0</v>
      </c>
      <c r="BU25" s="9">
        <f t="shared" ref="BU25:CG25" si="28">BU26+BU32</f>
        <v>0</v>
      </c>
      <c r="BV25" s="10">
        <f t="shared" si="28"/>
        <v>0</v>
      </c>
      <c r="BW25" s="9">
        <f t="shared" si="28"/>
        <v>0</v>
      </c>
      <c r="BX25" s="9">
        <f t="shared" si="28"/>
        <v>0</v>
      </c>
      <c r="BY25" s="9">
        <f t="shared" si="28"/>
        <v>0</v>
      </c>
      <c r="BZ25" s="10">
        <f t="shared" si="28"/>
        <v>114</v>
      </c>
      <c r="CA25" s="9">
        <f t="shared" si="28"/>
        <v>26352635.590000004</v>
      </c>
      <c r="CB25" s="10">
        <f t="shared" si="28"/>
        <v>16</v>
      </c>
      <c r="CC25" s="9">
        <f t="shared" si="28"/>
        <v>9774395.1500000004</v>
      </c>
      <c r="CD25" s="10">
        <f t="shared" si="28"/>
        <v>85</v>
      </c>
      <c r="CE25" s="9">
        <f t="shared" si="28"/>
        <v>19173449.510000002</v>
      </c>
      <c r="CF25" s="9">
        <f t="shared" si="28"/>
        <v>14096596.279999999</v>
      </c>
      <c r="CG25" s="9">
        <f t="shared" si="28"/>
        <v>12133110.290000003</v>
      </c>
    </row>
    <row r="26" spans="1:177" ht="62.4">
      <c r="A26" s="8" t="s">
        <v>38</v>
      </c>
      <c r="B26" s="8" t="s">
        <v>39</v>
      </c>
      <c r="C26" s="49">
        <f t="shared" ref="C26" si="29">C27+C28+C29+C30+C31</f>
        <v>32550000</v>
      </c>
      <c r="D26" s="8"/>
      <c r="E26" s="6"/>
      <c r="F26" s="7">
        <f>F27+F28+F29+F30+F31</f>
        <v>0</v>
      </c>
      <c r="G26" s="6">
        <f t="shared" ref="G26:BT26" si="30">G27+G28+G29+G30+G31</f>
        <v>0</v>
      </c>
      <c r="H26" s="7">
        <f>H27+H28+H29+H30+H31</f>
        <v>0</v>
      </c>
      <c r="I26" s="6">
        <f t="shared" si="30"/>
        <v>0</v>
      </c>
      <c r="J26" s="7">
        <f t="shared" si="30"/>
        <v>0</v>
      </c>
      <c r="K26" s="6">
        <f t="shared" si="30"/>
        <v>0</v>
      </c>
      <c r="L26" s="6">
        <f t="shared" si="30"/>
        <v>0</v>
      </c>
      <c r="M26" s="6">
        <f t="shared" si="30"/>
        <v>0</v>
      </c>
      <c r="N26" s="7">
        <f t="shared" si="30"/>
        <v>0</v>
      </c>
      <c r="O26" s="6">
        <f t="shared" si="30"/>
        <v>0</v>
      </c>
      <c r="P26" s="7">
        <f t="shared" si="30"/>
        <v>0</v>
      </c>
      <c r="Q26" s="6">
        <f t="shared" si="30"/>
        <v>0</v>
      </c>
      <c r="R26" s="7">
        <f t="shared" si="30"/>
        <v>0</v>
      </c>
      <c r="S26" s="6">
        <f t="shared" si="30"/>
        <v>0</v>
      </c>
      <c r="T26" s="6">
        <f t="shared" si="30"/>
        <v>0</v>
      </c>
      <c r="U26" s="6">
        <f t="shared" si="30"/>
        <v>0</v>
      </c>
      <c r="V26" s="7">
        <f>V27+V28+V29+V30+V31</f>
        <v>13</v>
      </c>
      <c r="W26" s="6">
        <f t="shared" ref="W26" si="31">W27+W28+W29+W30+W31</f>
        <v>0</v>
      </c>
      <c r="X26" s="7">
        <f t="shared" si="30"/>
        <v>0</v>
      </c>
      <c r="Y26" s="6">
        <f t="shared" si="30"/>
        <v>0</v>
      </c>
      <c r="Z26" s="7">
        <f t="shared" si="30"/>
        <v>0</v>
      </c>
      <c r="AA26" s="6">
        <f t="shared" si="30"/>
        <v>0</v>
      </c>
      <c r="AB26" s="6">
        <f t="shared" si="30"/>
        <v>0</v>
      </c>
      <c r="AC26" s="6">
        <f t="shared" si="30"/>
        <v>0</v>
      </c>
      <c r="AD26" s="7">
        <f t="shared" si="30"/>
        <v>43</v>
      </c>
      <c r="AE26" s="6">
        <f t="shared" si="30"/>
        <v>7933999.5600000005</v>
      </c>
      <c r="AF26" s="7">
        <f t="shared" si="30"/>
        <v>1</v>
      </c>
      <c r="AG26" s="6">
        <f t="shared" si="30"/>
        <v>226645.98</v>
      </c>
      <c r="AH26" s="7">
        <f t="shared" si="30"/>
        <v>50</v>
      </c>
      <c r="AI26" s="6">
        <f t="shared" si="30"/>
        <v>10636565.08</v>
      </c>
      <c r="AJ26" s="6">
        <f t="shared" si="30"/>
        <v>1288384.93</v>
      </c>
      <c r="AK26" s="6">
        <f t="shared" si="30"/>
        <v>936457.82999999973</v>
      </c>
      <c r="AL26" s="7">
        <f t="shared" si="30"/>
        <v>14</v>
      </c>
      <c r="AM26" s="6">
        <f t="shared" si="30"/>
        <v>10706264.699999999</v>
      </c>
      <c r="AN26" s="7">
        <f t="shared" si="30"/>
        <v>8</v>
      </c>
      <c r="AO26" s="6">
        <f t="shared" si="30"/>
        <v>5124616.6499999994</v>
      </c>
      <c r="AP26" s="7">
        <f t="shared" si="30"/>
        <v>5</v>
      </c>
      <c r="AQ26" s="6">
        <f t="shared" si="30"/>
        <v>6677242.8200000003</v>
      </c>
      <c r="AR26" s="6">
        <f t="shared" si="30"/>
        <v>5546737.8200000012</v>
      </c>
      <c r="AS26" s="6">
        <f t="shared" si="30"/>
        <v>4802672.2800000012</v>
      </c>
      <c r="AT26" s="7">
        <f t="shared" si="30"/>
        <v>32</v>
      </c>
      <c r="AU26" s="6">
        <f t="shared" si="30"/>
        <v>5854755.3300000001</v>
      </c>
      <c r="AV26" s="7">
        <f t="shared" si="30"/>
        <v>6</v>
      </c>
      <c r="AW26" s="6">
        <f t="shared" si="30"/>
        <v>4258132.5199999996</v>
      </c>
      <c r="AX26" s="7">
        <f t="shared" si="30"/>
        <v>19</v>
      </c>
      <c r="AY26" s="6">
        <f t="shared" si="30"/>
        <v>167025.61000000002</v>
      </c>
      <c r="AZ26" s="6">
        <f t="shared" si="30"/>
        <v>6672514.3899999997</v>
      </c>
      <c r="BA26" s="6">
        <f t="shared" si="30"/>
        <v>5949923.1299999999</v>
      </c>
      <c r="BB26" s="7">
        <f t="shared" si="30"/>
        <v>0</v>
      </c>
      <c r="BC26" s="6">
        <f t="shared" si="30"/>
        <v>0</v>
      </c>
      <c r="BD26" s="7">
        <f t="shared" si="30"/>
        <v>0</v>
      </c>
      <c r="BE26" s="6">
        <f t="shared" si="30"/>
        <v>0</v>
      </c>
      <c r="BF26" s="7">
        <f t="shared" si="30"/>
        <v>0</v>
      </c>
      <c r="BG26" s="6">
        <f t="shared" si="30"/>
        <v>0</v>
      </c>
      <c r="BH26" s="6">
        <f t="shared" si="30"/>
        <v>0</v>
      </c>
      <c r="BI26" s="6">
        <f t="shared" si="30"/>
        <v>0</v>
      </c>
      <c r="BJ26" s="7">
        <f t="shared" si="30"/>
        <v>0</v>
      </c>
      <c r="BK26" s="6">
        <f t="shared" si="30"/>
        <v>0</v>
      </c>
      <c r="BL26" s="7">
        <f t="shared" si="30"/>
        <v>0</v>
      </c>
      <c r="BM26" s="6">
        <f t="shared" si="30"/>
        <v>0</v>
      </c>
      <c r="BN26" s="7">
        <f t="shared" si="30"/>
        <v>0</v>
      </c>
      <c r="BO26" s="6">
        <f t="shared" si="30"/>
        <v>0</v>
      </c>
      <c r="BP26" s="6">
        <f t="shared" si="30"/>
        <v>0</v>
      </c>
      <c r="BQ26" s="6">
        <f t="shared" si="30"/>
        <v>0</v>
      </c>
      <c r="BR26" s="7">
        <f t="shared" si="30"/>
        <v>0</v>
      </c>
      <c r="BS26" s="6">
        <f t="shared" si="30"/>
        <v>0</v>
      </c>
      <c r="BT26" s="7">
        <f t="shared" si="30"/>
        <v>0</v>
      </c>
      <c r="BU26" s="6">
        <f t="shared" ref="BU26:CG26" si="32">BU27+BU28+BU29+BU30+BU31</f>
        <v>0</v>
      </c>
      <c r="BV26" s="7">
        <f t="shared" si="32"/>
        <v>0</v>
      </c>
      <c r="BW26" s="6">
        <f t="shared" si="32"/>
        <v>0</v>
      </c>
      <c r="BX26" s="6">
        <f t="shared" si="32"/>
        <v>0</v>
      </c>
      <c r="BY26" s="6">
        <f t="shared" si="32"/>
        <v>0</v>
      </c>
      <c r="BZ26" s="7">
        <f t="shared" si="32"/>
        <v>102</v>
      </c>
      <c r="CA26" s="6">
        <f t="shared" si="32"/>
        <v>24495019.590000004</v>
      </c>
      <c r="CB26" s="7">
        <f t="shared" si="32"/>
        <v>15</v>
      </c>
      <c r="CC26" s="6">
        <f t="shared" si="32"/>
        <v>9609395.1500000004</v>
      </c>
      <c r="CD26" s="7">
        <f t="shared" si="32"/>
        <v>74</v>
      </c>
      <c r="CE26" s="6">
        <f t="shared" si="32"/>
        <v>17480833.510000002</v>
      </c>
      <c r="CF26" s="6">
        <f t="shared" si="32"/>
        <v>13507637.139999999</v>
      </c>
      <c r="CG26" s="6">
        <f t="shared" si="32"/>
        <v>11689053.240000002</v>
      </c>
    </row>
    <row r="27" spans="1:177" ht="31.2">
      <c r="A27" s="35" t="s">
        <v>78</v>
      </c>
      <c r="B27" s="5" t="s">
        <v>40</v>
      </c>
      <c r="C27" s="50">
        <v>2000000</v>
      </c>
      <c r="D27" s="11" t="s">
        <v>99</v>
      </c>
      <c r="E27" s="3" t="s">
        <v>100</v>
      </c>
      <c r="F27" s="4"/>
      <c r="G27" s="3"/>
      <c r="H27" s="4"/>
      <c r="I27" s="3"/>
      <c r="J27" s="4"/>
      <c r="K27" s="3"/>
      <c r="L27" s="3"/>
      <c r="M27" s="3"/>
      <c r="N27" s="4"/>
      <c r="O27" s="3"/>
      <c r="P27" s="4"/>
      <c r="Q27" s="3"/>
      <c r="R27" s="4"/>
      <c r="S27" s="3"/>
      <c r="T27" s="3"/>
      <c r="U27" s="3"/>
      <c r="V27" s="4"/>
      <c r="W27" s="3"/>
      <c r="X27" s="4"/>
      <c r="Y27" s="3"/>
      <c r="Z27" s="4"/>
      <c r="AA27" s="3"/>
      <c r="AB27" s="3"/>
      <c r="AC27" s="3"/>
      <c r="AD27" s="4">
        <v>2</v>
      </c>
      <c r="AE27" s="3">
        <v>191391.72999999998</v>
      </c>
      <c r="AF27" s="4"/>
      <c r="AG27" s="3"/>
      <c r="AH27" s="4"/>
      <c r="AI27" s="3"/>
      <c r="AJ27" s="3"/>
      <c r="AK27" s="3"/>
      <c r="AL27" s="4"/>
      <c r="AM27" s="3"/>
      <c r="AN27" s="4">
        <v>1</v>
      </c>
      <c r="AO27" s="3">
        <v>96471</v>
      </c>
      <c r="AP27" s="4">
        <v>1</v>
      </c>
      <c r="AQ27" s="3">
        <v>94920.73</v>
      </c>
      <c r="AR27" s="3">
        <v>35705.74</v>
      </c>
      <c r="AS27" s="3">
        <v>23032.46</v>
      </c>
      <c r="AT27" s="4"/>
      <c r="AU27" s="3"/>
      <c r="AV27" s="4"/>
      <c r="AW27" s="3"/>
      <c r="AX27" s="4"/>
      <c r="AY27" s="3"/>
      <c r="AZ27" s="3">
        <v>21844.959999999999</v>
      </c>
      <c r="BA27" s="3">
        <v>34518.239999999998</v>
      </c>
      <c r="BB27" s="4"/>
      <c r="BC27" s="3"/>
      <c r="BD27" s="4"/>
      <c r="BE27" s="3"/>
      <c r="BF27" s="4"/>
      <c r="BG27" s="3"/>
      <c r="BH27" s="3"/>
      <c r="BI27" s="3"/>
      <c r="BJ27" s="4"/>
      <c r="BK27" s="3"/>
      <c r="BL27" s="4"/>
      <c r="BM27" s="3"/>
      <c r="BN27" s="4"/>
      <c r="BO27" s="3"/>
      <c r="BP27" s="3"/>
      <c r="BQ27" s="3"/>
      <c r="BR27" s="4"/>
      <c r="BS27" s="3"/>
      <c r="BT27" s="4"/>
      <c r="BU27" s="3"/>
      <c r="BV27" s="4"/>
      <c r="BW27" s="3"/>
      <c r="BX27" s="3"/>
      <c r="BY27" s="3"/>
      <c r="BZ27" s="4">
        <f t="shared" ref="BZ27:CG31" si="33">F27+N27+V27+AD27+AL27+AT27+BB27+BJ27+BR27</f>
        <v>2</v>
      </c>
      <c r="CA27" s="3">
        <f t="shared" si="33"/>
        <v>191391.72999999998</v>
      </c>
      <c r="CB27" s="4">
        <f t="shared" si="33"/>
        <v>1</v>
      </c>
      <c r="CC27" s="3">
        <f t="shared" si="33"/>
        <v>96471</v>
      </c>
      <c r="CD27" s="4">
        <f t="shared" si="33"/>
        <v>1</v>
      </c>
      <c r="CE27" s="3">
        <f t="shared" si="33"/>
        <v>94920.73</v>
      </c>
      <c r="CF27" s="3">
        <f t="shared" si="33"/>
        <v>57550.7</v>
      </c>
      <c r="CG27" s="3">
        <f t="shared" si="33"/>
        <v>57550.7</v>
      </c>
    </row>
    <row r="28" spans="1:177" ht="46.8">
      <c r="A28" s="35" t="s">
        <v>79</v>
      </c>
      <c r="B28" s="5" t="s">
        <v>41</v>
      </c>
      <c r="C28" s="50">
        <v>16400000</v>
      </c>
      <c r="D28" s="11" t="s">
        <v>101</v>
      </c>
      <c r="E28" s="3" t="s">
        <v>102</v>
      </c>
      <c r="F28" s="4"/>
      <c r="G28" s="3"/>
      <c r="H28" s="4"/>
      <c r="I28" s="3"/>
      <c r="J28" s="4"/>
      <c r="K28" s="3"/>
      <c r="L28" s="3"/>
      <c r="M28" s="3"/>
      <c r="N28" s="4"/>
      <c r="O28" s="3"/>
      <c r="P28" s="4"/>
      <c r="Q28" s="3"/>
      <c r="R28" s="4"/>
      <c r="S28" s="3"/>
      <c r="T28" s="3"/>
      <c r="U28" s="3"/>
      <c r="V28" s="4"/>
      <c r="W28" s="3"/>
      <c r="X28" s="4"/>
      <c r="Y28" s="3"/>
      <c r="Z28" s="4"/>
      <c r="AA28" s="3"/>
      <c r="AB28" s="3"/>
      <c r="AC28" s="3"/>
      <c r="AD28" s="4">
        <v>11</v>
      </c>
      <c r="AE28" s="3">
        <v>7040544.9000000004</v>
      </c>
      <c r="AF28" s="4">
        <v>1</v>
      </c>
      <c r="AG28" s="3">
        <v>226645.98</v>
      </c>
      <c r="AH28" s="4">
        <v>7</v>
      </c>
      <c r="AI28" s="3">
        <v>841499.3</v>
      </c>
      <c r="AJ28" s="3">
        <v>34691.4</v>
      </c>
      <c r="AK28" s="3"/>
      <c r="AL28" s="4">
        <v>9</v>
      </c>
      <c r="AM28" s="3">
        <v>10201541.09</v>
      </c>
      <c r="AN28" s="4">
        <v>4</v>
      </c>
      <c r="AO28" s="3">
        <v>4683668.84</v>
      </c>
      <c r="AP28" s="4">
        <v>2</v>
      </c>
      <c r="AQ28" s="3">
        <v>6422075.29</v>
      </c>
      <c r="AR28" s="3">
        <v>1327773.2600000002</v>
      </c>
      <c r="AS28" s="3">
        <v>566601.44000000006</v>
      </c>
      <c r="AT28" s="4">
        <v>10</v>
      </c>
      <c r="AU28" s="3">
        <v>5608357.21</v>
      </c>
      <c r="AV28" s="4">
        <v>6</v>
      </c>
      <c r="AW28" s="3">
        <v>4258132.5199999996</v>
      </c>
      <c r="AX28" s="4">
        <v>2</v>
      </c>
      <c r="AY28" s="3">
        <v>166944.29</v>
      </c>
      <c r="AZ28" s="3">
        <v>2520222.5599999996</v>
      </c>
      <c r="BA28" s="3">
        <v>1686126.9100000001</v>
      </c>
      <c r="BB28" s="4"/>
      <c r="BC28" s="3"/>
      <c r="BD28" s="4"/>
      <c r="BE28" s="3"/>
      <c r="BF28" s="4"/>
      <c r="BG28" s="3"/>
      <c r="BH28" s="3"/>
      <c r="BI28" s="3"/>
      <c r="BJ28" s="4"/>
      <c r="BK28" s="3"/>
      <c r="BL28" s="4"/>
      <c r="BM28" s="3"/>
      <c r="BN28" s="4"/>
      <c r="BO28" s="3"/>
      <c r="BP28" s="3"/>
      <c r="BQ28" s="3"/>
      <c r="BR28" s="4"/>
      <c r="BS28" s="3"/>
      <c r="BT28" s="4"/>
      <c r="BU28" s="3"/>
      <c r="BV28" s="4"/>
      <c r="BW28" s="3"/>
      <c r="BX28" s="3"/>
      <c r="BY28" s="3"/>
      <c r="BZ28" s="4">
        <f t="shared" si="33"/>
        <v>30</v>
      </c>
      <c r="CA28" s="3">
        <f t="shared" si="33"/>
        <v>22850443.200000003</v>
      </c>
      <c r="CB28" s="4">
        <f t="shared" si="33"/>
        <v>11</v>
      </c>
      <c r="CC28" s="3">
        <f t="shared" si="33"/>
        <v>9168447.3399999999</v>
      </c>
      <c r="CD28" s="4">
        <f t="shared" si="33"/>
        <v>11</v>
      </c>
      <c r="CE28" s="3">
        <f t="shared" si="33"/>
        <v>7430518.8799999999</v>
      </c>
      <c r="CF28" s="3">
        <f t="shared" si="33"/>
        <v>3882687.2199999997</v>
      </c>
      <c r="CG28" s="3">
        <f t="shared" si="33"/>
        <v>2252728.35</v>
      </c>
    </row>
    <row r="29" spans="1:177" ht="15.6">
      <c r="A29" s="35" t="s">
        <v>65</v>
      </c>
      <c r="B29" s="5" t="s">
        <v>42</v>
      </c>
      <c r="C29" s="50">
        <v>4200000</v>
      </c>
      <c r="D29" s="5"/>
      <c r="E29" s="3"/>
      <c r="F29" s="4"/>
      <c r="G29" s="3"/>
      <c r="H29" s="4"/>
      <c r="I29" s="3"/>
      <c r="J29" s="4"/>
      <c r="K29" s="3"/>
      <c r="L29" s="3"/>
      <c r="M29" s="3"/>
      <c r="N29" s="4"/>
      <c r="O29" s="3"/>
      <c r="P29" s="4"/>
      <c r="Q29" s="3"/>
      <c r="R29" s="4"/>
      <c r="S29" s="3"/>
      <c r="T29" s="3"/>
      <c r="U29" s="3"/>
      <c r="V29" s="4">
        <v>13</v>
      </c>
      <c r="W29" s="3"/>
      <c r="X29" s="4"/>
      <c r="Y29" s="3"/>
      <c r="Z29" s="4"/>
      <c r="AA29" s="3"/>
      <c r="AB29" s="3"/>
      <c r="AC29" s="3"/>
      <c r="AD29" s="4">
        <v>2</v>
      </c>
      <c r="AE29" s="3"/>
      <c r="AF29" s="4"/>
      <c r="AG29" s="3"/>
      <c r="AH29" s="4">
        <v>15</v>
      </c>
      <c r="AI29" s="3">
        <v>3248658.6100000003</v>
      </c>
      <c r="AJ29" s="3">
        <v>984051.32</v>
      </c>
      <c r="AK29" s="3">
        <v>896209.99999999977</v>
      </c>
      <c r="AL29" s="4"/>
      <c r="AM29" s="3"/>
      <c r="AN29" s="4"/>
      <c r="AO29" s="3"/>
      <c r="AP29" s="4"/>
      <c r="AQ29" s="3"/>
      <c r="AR29" s="3">
        <v>1168751.51</v>
      </c>
      <c r="AS29" s="3">
        <v>1067967.8</v>
      </c>
      <c r="AT29" s="4"/>
      <c r="AU29" s="3"/>
      <c r="AV29" s="4"/>
      <c r="AW29" s="3"/>
      <c r="AX29" s="4"/>
      <c r="AY29" s="3"/>
      <c r="AZ29" s="3">
        <v>1095855.7799999998</v>
      </c>
      <c r="BA29" s="3">
        <v>1095855.78</v>
      </c>
      <c r="BB29" s="4"/>
      <c r="BC29" s="3"/>
      <c r="BD29" s="4"/>
      <c r="BE29" s="3"/>
      <c r="BF29" s="4"/>
      <c r="BG29" s="3"/>
      <c r="BH29" s="3"/>
      <c r="BI29" s="3"/>
      <c r="BJ29" s="4"/>
      <c r="BK29" s="3"/>
      <c r="BL29" s="4"/>
      <c r="BM29" s="3"/>
      <c r="BN29" s="4"/>
      <c r="BO29" s="3"/>
      <c r="BP29" s="3"/>
      <c r="BQ29" s="3"/>
      <c r="BR29" s="4"/>
      <c r="BS29" s="3"/>
      <c r="BT29" s="4"/>
      <c r="BU29" s="3"/>
      <c r="BV29" s="4"/>
      <c r="BW29" s="3"/>
      <c r="BX29" s="3"/>
      <c r="BY29" s="3"/>
      <c r="BZ29" s="4">
        <f t="shared" si="33"/>
        <v>15</v>
      </c>
      <c r="CA29" s="3">
        <f t="shared" si="33"/>
        <v>0</v>
      </c>
      <c r="CB29" s="4">
        <f t="shared" si="33"/>
        <v>0</v>
      </c>
      <c r="CC29" s="3">
        <f t="shared" si="33"/>
        <v>0</v>
      </c>
      <c r="CD29" s="4">
        <f t="shared" si="33"/>
        <v>15</v>
      </c>
      <c r="CE29" s="3">
        <f t="shared" si="33"/>
        <v>3248658.6100000003</v>
      </c>
      <c r="CF29" s="3">
        <f t="shared" si="33"/>
        <v>3248658.61</v>
      </c>
      <c r="CG29" s="3">
        <f t="shared" si="33"/>
        <v>3060033.58</v>
      </c>
      <c r="CH29" s="29"/>
      <c r="CI29" s="51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</row>
    <row r="30" spans="1:177" ht="15.6">
      <c r="A30" s="35" t="s">
        <v>66</v>
      </c>
      <c r="B30" s="5" t="s">
        <v>43</v>
      </c>
      <c r="C30" s="50">
        <v>8500000</v>
      </c>
      <c r="D30" s="11"/>
      <c r="E30" s="3"/>
      <c r="F30" s="4"/>
      <c r="G30" s="3"/>
      <c r="H30" s="4"/>
      <c r="I30" s="3"/>
      <c r="J30" s="4"/>
      <c r="K30" s="3"/>
      <c r="L30" s="3"/>
      <c r="M30" s="3"/>
      <c r="N30" s="4"/>
      <c r="O30" s="3"/>
      <c r="P30" s="4"/>
      <c r="Q30" s="3"/>
      <c r="R30" s="4"/>
      <c r="S30" s="3"/>
      <c r="T30" s="3"/>
      <c r="U30" s="3"/>
      <c r="V30" s="4"/>
      <c r="W30" s="3"/>
      <c r="X30" s="4"/>
      <c r="Y30" s="3"/>
      <c r="Z30" s="4"/>
      <c r="AA30" s="3"/>
      <c r="AB30" s="3"/>
      <c r="AC30" s="3"/>
      <c r="AD30" s="4">
        <v>18</v>
      </c>
      <c r="AE30" s="3"/>
      <c r="AF30" s="4"/>
      <c r="AG30" s="3"/>
      <c r="AH30" s="4">
        <v>18</v>
      </c>
      <c r="AI30" s="3">
        <v>5844344.2400000002</v>
      </c>
      <c r="AJ30" s="3"/>
      <c r="AK30" s="3"/>
      <c r="AL30" s="4"/>
      <c r="AM30" s="3"/>
      <c r="AN30" s="4"/>
      <c r="AO30" s="3"/>
      <c r="AP30" s="4"/>
      <c r="AQ30" s="3"/>
      <c r="AR30" s="3">
        <v>2839307.1500000008</v>
      </c>
      <c r="AS30" s="3">
        <v>2774318.3800000008</v>
      </c>
      <c r="AT30" s="4">
        <v>18</v>
      </c>
      <c r="AU30" s="3"/>
      <c r="AV30" s="4"/>
      <c r="AW30" s="3"/>
      <c r="AX30" s="4">
        <v>17</v>
      </c>
      <c r="AY30" s="3">
        <v>81.319999999999993</v>
      </c>
      <c r="AZ30" s="3">
        <v>3005037.0900000003</v>
      </c>
      <c r="BA30" s="3">
        <v>3070025.86</v>
      </c>
      <c r="BB30" s="4"/>
      <c r="BC30" s="3"/>
      <c r="BD30" s="4"/>
      <c r="BE30" s="3"/>
      <c r="BF30" s="4"/>
      <c r="BG30" s="3"/>
      <c r="BH30" s="3"/>
      <c r="BI30" s="3"/>
      <c r="BJ30" s="4"/>
      <c r="BK30" s="3"/>
      <c r="BL30" s="4"/>
      <c r="BM30" s="3"/>
      <c r="BN30" s="4"/>
      <c r="BO30" s="3"/>
      <c r="BP30" s="3"/>
      <c r="BQ30" s="3"/>
      <c r="BR30" s="4"/>
      <c r="BS30" s="3"/>
      <c r="BT30" s="4"/>
      <c r="BU30" s="3"/>
      <c r="BV30" s="4"/>
      <c r="BW30" s="3"/>
      <c r="BX30" s="3"/>
      <c r="BY30" s="3"/>
      <c r="BZ30" s="4">
        <f t="shared" si="33"/>
        <v>36</v>
      </c>
      <c r="CA30" s="3">
        <f t="shared" si="33"/>
        <v>0</v>
      </c>
      <c r="CB30" s="4">
        <f t="shared" si="33"/>
        <v>0</v>
      </c>
      <c r="CC30" s="3">
        <f t="shared" si="33"/>
        <v>0</v>
      </c>
      <c r="CD30" s="4">
        <f t="shared" si="33"/>
        <v>35</v>
      </c>
      <c r="CE30" s="3">
        <f t="shared" si="33"/>
        <v>5844425.5600000005</v>
      </c>
      <c r="CF30" s="3">
        <f t="shared" si="33"/>
        <v>5844344.2400000012</v>
      </c>
      <c r="CG30" s="3">
        <f t="shared" si="33"/>
        <v>5844344.2400000002</v>
      </c>
    </row>
    <row r="31" spans="1:177" ht="31.2">
      <c r="A31" s="35" t="s">
        <v>67</v>
      </c>
      <c r="B31" s="5" t="s">
        <v>44</v>
      </c>
      <c r="C31" s="50">
        <v>1450000</v>
      </c>
      <c r="D31" s="11" t="s">
        <v>103</v>
      </c>
      <c r="E31" s="3" t="s">
        <v>104</v>
      </c>
      <c r="F31" s="4"/>
      <c r="G31" s="3"/>
      <c r="H31" s="4"/>
      <c r="I31" s="3"/>
      <c r="J31" s="4"/>
      <c r="K31" s="3"/>
      <c r="L31" s="3"/>
      <c r="M31" s="3"/>
      <c r="N31" s="4"/>
      <c r="O31" s="3"/>
      <c r="P31" s="4"/>
      <c r="Q31" s="3"/>
      <c r="R31" s="4"/>
      <c r="S31" s="3"/>
      <c r="T31" s="3"/>
      <c r="U31" s="3"/>
      <c r="V31" s="4"/>
      <c r="W31" s="3"/>
      <c r="X31" s="4"/>
      <c r="Y31" s="3"/>
      <c r="Z31" s="4"/>
      <c r="AA31" s="3"/>
      <c r="AB31" s="3"/>
      <c r="AC31" s="3"/>
      <c r="AD31" s="4">
        <v>10</v>
      </c>
      <c r="AE31" s="3">
        <v>702062.92999999993</v>
      </c>
      <c r="AF31" s="4"/>
      <c r="AG31" s="3"/>
      <c r="AH31" s="4">
        <v>10</v>
      </c>
      <c r="AI31" s="3">
        <v>702062.93</v>
      </c>
      <c r="AJ31" s="3">
        <v>269642.20999999996</v>
      </c>
      <c r="AK31" s="3">
        <v>40247.83</v>
      </c>
      <c r="AL31" s="4">
        <v>5</v>
      </c>
      <c r="AM31" s="3">
        <v>504723.61</v>
      </c>
      <c r="AN31" s="4">
        <v>3</v>
      </c>
      <c r="AO31" s="3">
        <v>344476.81</v>
      </c>
      <c r="AP31" s="4">
        <v>2</v>
      </c>
      <c r="AQ31" s="3">
        <v>160246.79999999999</v>
      </c>
      <c r="AR31" s="3">
        <v>175200.16</v>
      </c>
      <c r="AS31" s="3">
        <v>370752.20000000007</v>
      </c>
      <c r="AT31" s="4">
        <v>4</v>
      </c>
      <c r="AU31" s="3">
        <v>246398.12000000002</v>
      </c>
      <c r="AV31" s="4"/>
      <c r="AW31" s="3"/>
      <c r="AX31" s="4"/>
      <c r="AY31" s="3"/>
      <c r="AZ31" s="3">
        <v>29554</v>
      </c>
      <c r="BA31" s="3">
        <v>63396.34</v>
      </c>
      <c r="BB31" s="4"/>
      <c r="BC31" s="3"/>
      <c r="BD31" s="4"/>
      <c r="BE31" s="3"/>
      <c r="BF31" s="4"/>
      <c r="BG31" s="3"/>
      <c r="BH31" s="3"/>
      <c r="BI31" s="3"/>
      <c r="BJ31" s="4"/>
      <c r="BK31" s="3"/>
      <c r="BL31" s="4"/>
      <c r="BM31" s="3"/>
      <c r="BN31" s="4"/>
      <c r="BO31" s="3"/>
      <c r="BP31" s="3"/>
      <c r="BQ31" s="3"/>
      <c r="BR31" s="4"/>
      <c r="BS31" s="3"/>
      <c r="BT31" s="4"/>
      <c r="BU31" s="3"/>
      <c r="BV31" s="4"/>
      <c r="BW31" s="3"/>
      <c r="BX31" s="3"/>
      <c r="BY31" s="3"/>
      <c r="BZ31" s="4">
        <f t="shared" si="33"/>
        <v>19</v>
      </c>
      <c r="CA31" s="3">
        <f t="shared" si="33"/>
        <v>1453184.6600000001</v>
      </c>
      <c r="CB31" s="4">
        <f t="shared" si="33"/>
        <v>3</v>
      </c>
      <c r="CC31" s="3">
        <f t="shared" si="33"/>
        <v>344476.81</v>
      </c>
      <c r="CD31" s="4">
        <f t="shared" si="33"/>
        <v>12</v>
      </c>
      <c r="CE31" s="3">
        <f t="shared" si="33"/>
        <v>862309.73</v>
      </c>
      <c r="CF31" s="3">
        <f t="shared" si="33"/>
        <v>474396.37</v>
      </c>
      <c r="CG31" s="3">
        <f t="shared" si="33"/>
        <v>474396.37000000011</v>
      </c>
    </row>
    <row r="32" spans="1:177" ht="31.2">
      <c r="A32" s="36" t="s">
        <v>45</v>
      </c>
      <c r="B32" s="8" t="s">
        <v>46</v>
      </c>
      <c r="C32" s="49">
        <f t="shared" ref="C32" si="34">C33+C34+C35</f>
        <v>2410000</v>
      </c>
      <c r="D32" s="8"/>
      <c r="E32" s="6"/>
      <c r="F32" s="7">
        <f>F33+F34+F35</f>
        <v>0</v>
      </c>
      <c r="G32" s="6">
        <f t="shared" ref="G32:BT32" si="35">G33+G34+G35</f>
        <v>0</v>
      </c>
      <c r="H32" s="7">
        <f>H33+H34+H35</f>
        <v>0</v>
      </c>
      <c r="I32" s="6">
        <f t="shared" si="35"/>
        <v>0</v>
      </c>
      <c r="J32" s="7">
        <f t="shared" si="35"/>
        <v>0</v>
      </c>
      <c r="K32" s="6">
        <f t="shared" si="35"/>
        <v>0</v>
      </c>
      <c r="L32" s="6">
        <f t="shared" si="35"/>
        <v>0</v>
      </c>
      <c r="M32" s="6">
        <f t="shared" si="35"/>
        <v>0</v>
      </c>
      <c r="N32" s="7">
        <f t="shared" si="35"/>
        <v>0</v>
      </c>
      <c r="O32" s="6">
        <f t="shared" si="35"/>
        <v>0</v>
      </c>
      <c r="P32" s="7">
        <f t="shared" si="35"/>
        <v>0</v>
      </c>
      <c r="Q32" s="6">
        <f t="shared" si="35"/>
        <v>0</v>
      </c>
      <c r="R32" s="7">
        <f t="shared" si="35"/>
        <v>0</v>
      </c>
      <c r="S32" s="6">
        <f t="shared" si="35"/>
        <v>0</v>
      </c>
      <c r="T32" s="6">
        <f t="shared" si="35"/>
        <v>0</v>
      </c>
      <c r="U32" s="6">
        <f t="shared" si="35"/>
        <v>0</v>
      </c>
      <c r="V32" s="7">
        <f>V33+V34+V35</f>
        <v>4</v>
      </c>
      <c r="W32" s="6">
        <f t="shared" si="35"/>
        <v>563003</v>
      </c>
      <c r="X32" s="7">
        <f t="shared" si="35"/>
        <v>0</v>
      </c>
      <c r="Y32" s="6">
        <f t="shared" si="35"/>
        <v>0</v>
      </c>
      <c r="Z32" s="7">
        <f t="shared" si="35"/>
        <v>4</v>
      </c>
      <c r="AA32" s="6">
        <f t="shared" si="35"/>
        <v>563003</v>
      </c>
      <c r="AB32" s="6">
        <f t="shared" si="35"/>
        <v>114675</v>
      </c>
      <c r="AC32" s="6">
        <f t="shared" si="35"/>
        <v>0</v>
      </c>
      <c r="AD32" s="7">
        <f t="shared" si="35"/>
        <v>3</v>
      </c>
      <c r="AE32" s="6">
        <f t="shared" si="35"/>
        <v>390954</v>
      </c>
      <c r="AF32" s="7">
        <f t="shared" si="35"/>
        <v>0</v>
      </c>
      <c r="AG32" s="6">
        <f t="shared" si="35"/>
        <v>0</v>
      </c>
      <c r="AH32" s="7">
        <f t="shared" si="35"/>
        <v>2</v>
      </c>
      <c r="AI32" s="6">
        <f t="shared" si="35"/>
        <v>227454</v>
      </c>
      <c r="AJ32" s="6">
        <f t="shared" si="35"/>
        <v>99762.670000000013</v>
      </c>
      <c r="AK32" s="6">
        <f t="shared" si="35"/>
        <v>121946.23</v>
      </c>
      <c r="AL32" s="7">
        <f t="shared" si="35"/>
        <v>2</v>
      </c>
      <c r="AM32" s="6">
        <f t="shared" si="35"/>
        <v>217068</v>
      </c>
      <c r="AN32" s="7">
        <f t="shared" si="35"/>
        <v>1</v>
      </c>
      <c r="AO32" s="6">
        <f t="shared" si="35"/>
        <v>165000</v>
      </c>
      <c r="AP32" s="7">
        <f t="shared" si="35"/>
        <v>1</v>
      </c>
      <c r="AQ32" s="6">
        <f t="shared" si="35"/>
        <v>163500</v>
      </c>
      <c r="AR32" s="6">
        <f t="shared" si="35"/>
        <v>250404.31</v>
      </c>
      <c r="AS32" s="6">
        <f t="shared" si="35"/>
        <v>245648.87000000002</v>
      </c>
      <c r="AT32" s="7">
        <f t="shared" si="35"/>
        <v>3</v>
      </c>
      <c r="AU32" s="6">
        <f t="shared" si="35"/>
        <v>686591</v>
      </c>
      <c r="AV32" s="7">
        <f t="shared" si="35"/>
        <v>0</v>
      </c>
      <c r="AW32" s="6">
        <f t="shared" si="35"/>
        <v>0</v>
      </c>
      <c r="AX32" s="7">
        <f t="shared" si="35"/>
        <v>4</v>
      </c>
      <c r="AY32" s="6">
        <f t="shared" si="35"/>
        <v>738659</v>
      </c>
      <c r="AZ32" s="6">
        <f t="shared" si="35"/>
        <v>124117.16</v>
      </c>
      <c r="BA32" s="6">
        <f t="shared" si="35"/>
        <v>76461.950000000012</v>
      </c>
      <c r="BB32" s="7">
        <f t="shared" si="35"/>
        <v>0</v>
      </c>
      <c r="BC32" s="6">
        <f t="shared" si="35"/>
        <v>0</v>
      </c>
      <c r="BD32" s="7">
        <f t="shared" si="35"/>
        <v>0</v>
      </c>
      <c r="BE32" s="6">
        <f t="shared" si="35"/>
        <v>0</v>
      </c>
      <c r="BF32" s="7">
        <f t="shared" si="35"/>
        <v>0</v>
      </c>
      <c r="BG32" s="6">
        <f t="shared" si="35"/>
        <v>0</v>
      </c>
      <c r="BH32" s="6">
        <f t="shared" si="35"/>
        <v>0</v>
      </c>
      <c r="BI32" s="6">
        <f t="shared" si="35"/>
        <v>0</v>
      </c>
      <c r="BJ32" s="7">
        <f t="shared" si="35"/>
        <v>0</v>
      </c>
      <c r="BK32" s="6">
        <f t="shared" si="35"/>
        <v>0</v>
      </c>
      <c r="BL32" s="7">
        <f t="shared" si="35"/>
        <v>0</v>
      </c>
      <c r="BM32" s="6">
        <f t="shared" si="35"/>
        <v>0</v>
      </c>
      <c r="BN32" s="7">
        <f t="shared" si="35"/>
        <v>0</v>
      </c>
      <c r="BO32" s="6">
        <f t="shared" si="35"/>
        <v>0</v>
      </c>
      <c r="BP32" s="6">
        <f t="shared" si="35"/>
        <v>0</v>
      </c>
      <c r="BQ32" s="6">
        <f t="shared" si="35"/>
        <v>0</v>
      </c>
      <c r="BR32" s="7">
        <f t="shared" si="35"/>
        <v>0</v>
      </c>
      <c r="BS32" s="6">
        <f t="shared" si="35"/>
        <v>0</v>
      </c>
      <c r="BT32" s="7">
        <f t="shared" si="35"/>
        <v>0</v>
      </c>
      <c r="BU32" s="6">
        <f t="shared" ref="BU32:CG32" si="36">BU33+BU34+BU35</f>
        <v>0</v>
      </c>
      <c r="BV32" s="7">
        <f t="shared" si="36"/>
        <v>0</v>
      </c>
      <c r="BW32" s="6">
        <f t="shared" si="36"/>
        <v>0</v>
      </c>
      <c r="BX32" s="6">
        <f t="shared" si="36"/>
        <v>0</v>
      </c>
      <c r="BY32" s="6">
        <f t="shared" si="36"/>
        <v>0</v>
      </c>
      <c r="BZ32" s="7">
        <f t="shared" si="36"/>
        <v>12</v>
      </c>
      <c r="CA32" s="6">
        <f t="shared" si="36"/>
        <v>1857616</v>
      </c>
      <c r="CB32" s="7">
        <f t="shared" si="36"/>
        <v>1</v>
      </c>
      <c r="CC32" s="6">
        <f t="shared" si="36"/>
        <v>165000</v>
      </c>
      <c r="CD32" s="7">
        <f t="shared" si="36"/>
        <v>11</v>
      </c>
      <c r="CE32" s="6">
        <f t="shared" si="36"/>
        <v>1692616</v>
      </c>
      <c r="CF32" s="6">
        <f t="shared" si="36"/>
        <v>588959.14</v>
      </c>
      <c r="CG32" s="6">
        <f t="shared" si="36"/>
        <v>444057.05000000005</v>
      </c>
    </row>
    <row r="33" spans="1:85" ht="15.6" hidden="1">
      <c r="A33" s="35" t="s">
        <v>105</v>
      </c>
      <c r="B33" s="5" t="s">
        <v>47</v>
      </c>
      <c r="C33" s="50"/>
      <c r="D33" s="37"/>
      <c r="E33" s="37"/>
      <c r="F33" s="38"/>
      <c r="G33" s="39"/>
      <c r="H33" s="38"/>
      <c r="I33" s="39"/>
      <c r="J33" s="38"/>
      <c r="K33" s="39"/>
      <c r="L33" s="39"/>
      <c r="M33" s="39"/>
      <c r="N33" s="38"/>
      <c r="O33" s="39"/>
      <c r="P33" s="38"/>
      <c r="Q33" s="39"/>
      <c r="R33" s="38"/>
      <c r="S33" s="39"/>
      <c r="T33" s="39"/>
      <c r="U33" s="39"/>
      <c r="V33" s="38"/>
      <c r="W33" s="39"/>
      <c r="X33" s="38"/>
      <c r="Y33" s="39"/>
      <c r="Z33" s="38"/>
      <c r="AA33" s="39"/>
      <c r="AB33" s="39"/>
      <c r="AC33" s="39"/>
      <c r="AD33" s="38"/>
      <c r="AE33" s="39"/>
      <c r="AF33" s="38"/>
      <c r="AG33" s="39"/>
      <c r="AH33" s="38"/>
      <c r="AI33" s="39"/>
      <c r="AJ33" s="39"/>
      <c r="AK33" s="39"/>
      <c r="AL33" s="38"/>
      <c r="AM33" s="39"/>
      <c r="AN33" s="38"/>
      <c r="AO33" s="39"/>
      <c r="AP33" s="38"/>
      <c r="AQ33" s="39"/>
      <c r="AR33" s="39"/>
      <c r="AS33" s="39"/>
      <c r="AT33" s="38"/>
      <c r="AU33" s="39"/>
      <c r="AV33" s="38"/>
      <c r="AW33" s="39"/>
      <c r="AX33" s="38"/>
      <c r="AY33" s="39"/>
      <c r="AZ33" s="39"/>
      <c r="BA33" s="39"/>
      <c r="BB33" s="38"/>
      <c r="BC33" s="39"/>
      <c r="BD33" s="38"/>
      <c r="BE33" s="39"/>
      <c r="BF33" s="38"/>
      <c r="BG33" s="39"/>
      <c r="BH33" s="39"/>
      <c r="BI33" s="39"/>
      <c r="BJ33" s="38"/>
      <c r="BK33" s="39"/>
      <c r="BL33" s="38"/>
      <c r="BM33" s="39"/>
      <c r="BN33" s="38"/>
      <c r="BO33" s="39"/>
      <c r="BP33" s="39"/>
      <c r="BQ33" s="39"/>
      <c r="BR33" s="38"/>
      <c r="BS33" s="39"/>
      <c r="BT33" s="38"/>
      <c r="BU33" s="39"/>
      <c r="BV33" s="38"/>
      <c r="BW33" s="39"/>
      <c r="BX33" s="39"/>
      <c r="BY33" s="39"/>
      <c r="BZ33" s="4">
        <f t="shared" ref="BZ33:CG35" si="37">F33+N33+V33+AD33+AL33+AT33+BB33+BJ33+BR33</f>
        <v>0</v>
      </c>
      <c r="CA33" s="3">
        <f t="shared" si="37"/>
        <v>0</v>
      </c>
      <c r="CB33" s="4">
        <f t="shared" si="37"/>
        <v>0</v>
      </c>
      <c r="CC33" s="3">
        <f t="shared" si="37"/>
        <v>0</v>
      </c>
      <c r="CD33" s="4">
        <f t="shared" si="37"/>
        <v>0</v>
      </c>
      <c r="CE33" s="3">
        <f t="shared" si="37"/>
        <v>0</v>
      </c>
      <c r="CF33" s="3">
        <f t="shared" si="37"/>
        <v>0</v>
      </c>
      <c r="CG33" s="3">
        <f t="shared" si="37"/>
        <v>0</v>
      </c>
    </row>
    <row r="34" spans="1:85" ht="15.6">
      <c r="A34" s="35" t="s">
        <v>68</v>
      </c>
      <c r="B34" s="5" t="s">
        <v>48</v>
      </c>
      <c r="C34" s="50">
        <v>1800000</v>
      </c>
      <c r="D34" s="11" t="s">
        <v>106</v>
      </c>
      <c r="E34" s="3">
        <v>800000</v>
      </c>
      <c r="F34" s="4"/>
      <c r="G34" s="3"/>
      <c r="H34" s="4"/>
      <c r="I34" s="3"/>
      <c r="J34" s="4"/>
      <c r="K34" s="3"/>
      <c r="L34" s="3"/>
      <c r="M34" s="3"/>
      <c r="N34" s="4"/>
      <c r="O34" s="3"/>
      <c r="P34" s="4"/>
      <c r="Q34" s="3"/>
      <c r="R34" s="4"/>
      <c r="S34" s="3"/>
      <c r="T34" s="3"/>
      <c r="U34" s="3"/>
      <c r="V34" s="4">
        <v>4</v>
      </c>
      <c r="W34" s="3">
        <v>563003</v>
      </c>
      <c r="X34" s="4"/>
      <c r="Y34" s="3"/>
      <c r="Z34" s="4">
        <v>4</v>
      </c>
      <c r="AA34" s="3">
        <v>563003</v>
      </c>
      <c r="AB34" s="3">
        <v>114675</v>
      </c>
      <c r="AC34" s="3"/>
      <c r="AD34" s="4">
        <v>3</v>
      </c>
      <c r="AE34" s="3">
        <v>390954</v>
      </c>
      <c r="AF34" s="4"/>
      <c r="AG34" s="3"/>
      <c r="AH34" s="4">
        <v>2</v>
      </c>
      <c r="AI34" s="3">
        <v>227454</v>
      </c>
      <c r="AJ34" s="3">
        <v>99762.670000000013</v>
      </c>
      <c r="AK34" s="3">
        <v>121946.23</v>
      </c>
      <c r="AL34" s="4">
        <v>2</v>
      </c>
      <c r="AM34" s="3">
        <v>217068</v>
      </c>
      <c r="AN34" s="4">
        <v>1</v>
      </c>
      <c r="AO34" s="3">
        <v>165000</v>
      </c>
      <c r="AP34" s="4">
        <v>1</v>
      </c>
      <c r="AQ34" s="3">
        <v>163500</v>
      </c>
      <c r="AR34" s="3">
        <v>250404.31</v>
      </c>
      <c r="AS34" s="3">
        <v>245648.87000000002</v>
      </c>
      <c r="AT34" s="4">
        <v>3</v>
      </c>
      <c r="AU34" s="3">
        <v>686591</v>
      </c>
      <c r="AV34" s="4"/>
      <c r="AW34" s="3"/>
      <c r="AX34" s="4">
        <v>4</v>
      </c>
      <c r="AY34" s="3">
        <v>738659</v>
      </c>
      <c r="AZ34" s="3">
        <v>124117.16</v>
      </c>
      <c r="BA34" s="3">
        <v>76461.950000000012</v>
      </c>
      <c r="BB34" s="4"/>
      <c r="BC34" s="3"/>
      <c r="BD34" s="4"/>
      <c r="BE34" s="3"/>
      <c r="BF34" s="4"/>
      <c r="BG34" s="3"/>
      <c r="BH34" s="3"/>
      <c r="BI34" s="3"/>
      <c r="BJ34" s="4"/>
      <c r="BK34" s="3"/>
      <c r="BL34" s="4"/>
      <c r="BM34" s="3"/>
      <c r="BN34" s="4"/>
      <c r="BO34" s="3"/>
      <c r="BP34" s="3"/>
      <c r="BQ34" s="3"/>
      <c r="BR34" s="4"/>
      <c r="BS34" s="3"/>
      <c r="BT34" s="4"/>
      <c r="BU34" s="3"/>
      <c r="BV34" s="4"/>
      <c r="BW34" s="3"/>
      <c r="BX34" s="3"/>
      <c r="BY34" s="3"/>
      <c r="BZ34" s="4">
        <f t="shared" si="37"/>
        <v>12</v>
      </c>
      <c r="CA34" s="3">
        <f t="shared" si="37"/>
        <v>1857616</v>
      </c>
      <c r="CB34" s="4">
        <f t="shared" si="37"/>
        <v>1</v>
      </c>
      <c r="CC34" s="3">
        <f t="shared" si="37"/>
        <v>165000</v>
      </c>
      <c r="CD34" s="4">
        <f t="shared" si="37"/>
        <v>11</v>
      </c>
      <c r="CE34" s="3">
        <f t="shared" si="37"/>
        <v>1692616</v>
      </c>
      <c r="CF34" s="3">
        <f t="shared" si="37"/>
        <v>588959.14</v>
      </c>
      <c r="CG34" s="3">
        <f t="shared" si="37"/>
        <v>444057.05000000005</v>
      </c>
    </row>
    <row r="35" spans="1:85" ht="46.8">
      <c r="A35" s="35" t="s">
        <v>80</v>
      </c>
      <c r="B35" s="5" t="s">
        <v>49</v>
      </c>
      <c r="C35" s="50">
        <v>610000</v>
      </c>
      <c r="D35" s="11" t="s">
        <v>107</v>
      </c>
      <c r="E35" s="3" t="s">
        <v>108</v>
      </c>
      <c r="F35" s="4"/>
      <c r="G35" s="3"/>
      <c r="H35" s="4"/>
      <c r="I35" s="3"/>
      <c r="J35" s="4"/>
      <c r="K35" s="3"/>
      <c r="L35" s="3"/>
      <c r="M35" s="3"/>
      <c r="N35" s="4"/>
      <c r="O35" s="3"/>
      <c r="P35" s="4"/>
      <c r="Q35" s="3"/>
      <c r="R35" s="4"/>
      <c r="S35" s="3"/>
      <c r="T35" s="3"/>
      <c r="U35" s="3"/>
      <c r="V35" s="4"/>
      <c r="W35" s="3"/>
      <c r="X35" s="4"/>
      <c r="Y35" s="3"/>
      <c r="Z35" s="4"/>
      <c r="AA35" s="3"/>
      <c r="AB35" s="3"/>
      <c r="AC35" s="3"/>
      <c r="AD35" s="4"/>
      <c r="AE35" s="3"/>
      <c r="AF35" s="4"/>
      <c r="AG35" s="3"/>
      <c r="AH35" s="4"/>
      <c r="AI35" s="3"/>
      <c r="AJ35" s="3"/>
      <c r="AK35" s="3"/>
      <c r="AL35" s="4"/>
      <c r="AM35" s="3"/>
      <c r="AN35" s="4"/>
      <c r="AO35" s="3"/>
      <c r="AP35" s="4"/>
      <c r="AQ35" s="3"/>
      <c r="AR35" s="3"/>
      <c r="AS35" s="3"/>
      <c r="AT35" s="4"/>
      <c r="AU35" s="3"/>
      <c r="AV35" s="4"/>
      <c r="AW35" s="3"/>
      <c r="AX35" s="4"/>
      <c r="AY35" s="3"/>
      <c r="AZ35" s="3"/>
      <c r="BA35" s="3"/>
      <c r="BB35" s="4"/>
      <c r="BC35" s="3"/>
      <c r="BD35" s="4"/>
      <c r="BE35" s="3"/>
      <c r="BF35" s="4"/>
      <c r="BG35" s="3"/>
      <c r="BH35" s="3"/>
      <c r="BI35" s="3"/>
      <c r="BJ35" s="4"/>
      <c r="BK35" s="3"/>
      <c r="BL35" s="4"/>
      <c r="BM35" s="3"/>
      <c r="BN35" s="4"/>
      <c r="BO35" s="3"/>
      <c r="BP35" s="3"/>
      <c r="BQ35" s="3"/>
      <c r="BR35" s="4"/>
      <c r="BS35" s="3"/>
      <c r="BT35" s="4"/>
      <c r="BU35" s="3"/>
      <c r="BV35" s="4"/>
      <c r="BW35" s="3"/>
      <c r="BX35" s="3"/>
      <c r="BY35" s="3"/>
      <c r="BZ35" s="4">
        <f t="shared" si="37"/>
        <v>0</v>
      </c>
      <c r="CA35" s="3">
        <f t="shared" si="37"/>
        <v>0</v>
      </c>
      <c r="CB35" s="4">
        <f t="shared" si="37"/>
        <v>0</v>
      </c>
      <c r="CC35" s="3">
        <f t="shared" si="37"/>
        <v>0</v>
      </c>
      <c r="CD35" s="4">
        <f t="shared" si="37"/>
        <v>0</v>
      </c>
      <c r="CE35" s="3">
        <f t="shared" si="37"/>
        <v>0</v>
      </c>
      <c r="CF35" s="3">
        <f t="shared" si="37"/>
        <v>0</v>
      </c>
      <c r="CG35" s="3">
        <f t="shared" si="37"/>
        <v>0</v>
      </c>
    </row>
    <row r="36" spans="1:85" ht="48" customHeight="1">
      <c r="A36" s="67" t="s">
        <v>50</v>
      </c>
      <c r="B36" s="68"/>
      <c r="C36" s="52">
        <f t="shared" ref="C36" si="38">C37</f>
        <v>13120000</v>
      </c>
      <c r="D36" s="40"/>
      <c r="E36" s="9"/>
      <c r="F36" s="10">
        <f>F37</f>
        <v>0</v>
      </c>
      <c r="G36" s="9">
        <f t="shared" ref="G36:BT36" si="39">G37</f>
        <v>0</v>
      </c>
      <c r="H36" s="10">
        <f>H37</f>
        <v>0</v>
      </c>
      <c r="I36" s="9">
        <f t="shared" si="39"/>
        <v>0</v>
      </c>
      <c r="J36" s="10">
        <f t="shared" si="39"/>
        <v>0</v>
      </c>
      <c r="K36" s="9">
        <f t="shared" si="39"/>
        <v>0</v>
      </c>
      <c r="L36" s="9">
        <f t="shared" si="39"/>
        <v>0</v>
      </c>
      <c r="M36" s="9">
        <f t="shared" si="39"/>
        <v>0</v>
      </c>
      <c r="N36" s="10">
        <f t="shared" si="39"/>
        <v>0</v>
      </c>
      <c r="O36" s="9">
        <f t="shared" si="39"/>
        <v>0</v>
      </c>
      <c r="P36" s="10">
        <f t="shared" si="39"/>
        <v>0</v>
      </c>
      <c r="Q36" s="9">
        <f t="shared" si="39"/>
        <v>0</v>
      </c>
      <c r="R36" s="10">
        <f t="shared" si="39"/>
        <v>0</v>
      </c>
      <c r="S36" s="9">
        <f t="shared" si="39"/>
        <v>0</v>
      </c>
      <c r="T36" s="9">
        <f t="shared" si="39"/>
        <v>0</v>
      </c>
      <c r="U36" s="9">
        <f t="shared" si="39"/>
        <v>0</v>
      </c>
      <c r="V36" s="10">
        <f>V37</f>
        <v>22</v>
      </c>
      <c r="W36" s="9">
        <f t="shared" si="39"/>
        <v>1733456.3900000001</v>
      </c>
      <c r="X36" s="10">
        <f t="shared" si="39"/>
        <v>3</v>
      </c>
      <c r="Y36" s="9">
        <f t="shared" si="39"/>
        <v>43574.97</v>
      </c>
      <c r="Z36" s="10">
        <f t="shared" si="39"/>
        <v>10</v>
      </c>
      <c r="AA36" s="9">
        <f t="shared" si="39"/>
        <v>145248.91</v>
      </c>
      <c r="AB36" s="9">
        <f t="shared" si="39"/>
        <v>116198.93000000001</v>
      </c>
      <c r="AC36" s="9">
        <f t="shared" si="39"/>
        <v>0</v>
      </c>
      <c r="AD36" s="10">
        <f t="shared" si="39"/>
        <v>11</v>
      </c>
      <c r="AE36" s="9">
        <f t="shared" si="39"/>
        <v>1280849.8500000001</v>
      </c>
      <c r="AF36" s="10">
        <f t="shared" si="39"/>
        <v>1</v>
      </c>
      <c r="AG36" s="9">
        <f t="shared" si="39"/>
        <v>14524.99</v>
      </c>
      <c r="AH36" s="10">
        <f t="shared" si="39"/>
        <v>10</v>
      </c>
      <c r="AI36" s="9">
        <f t="shared" si="39"/>
        <v>2200490.52</v>
      </c>
      <c r="AJ36" s="9">
        <f t="shared" si="39"/>
        <v>464698.4</v>
      </c>
      <c r="AK36" s="9">
        <f t="shared" si="39"/>
        <v>245139.50999999998</v>
      </c>
      <c r="AL36" s="10">
        <f t="shared" si="39"/>
        <v>66</v>
      </c>
      <c r="AM36" s="9">
        <f t="shared" si="39"/>
        <v>4154195.8000000003</v>
      </c>
      <c r="AN36" s="10">
        <f t="shared" si="39"/>
        <v>24</v>
      </c>
      <c r="AO36" s="9">
        <f t="shared" si="39"/>
        <v>1197159.7800000003</v>
      </c>
      <c r="AP36" s="10">
        <f t="shared" si="39"/>
        <v>28</v>
      </c>
      <c r="AQ36" s="9">
        <f t="shared" si="39"/>
        <v>1755236.06</v>
      </c>
      <c r="AR36" s="9">
        <f t="shared" si="39"/>
        <v>935738.39000000013</v>
      </c>
      <c r="AS36" s="9">
        <f t="shared" si="39"/>
        <v>524430.3899999999</v>
      </c>
      <c r="AT36" s="10">
        <f t="shared" si="39"/>
        <v>17</v>
      </c>
      <c r="AU36" s="9">
        <f t="shared" si="39"/>
        <v>924232.38</v>
      </c>
      <c r="AV36" s="10">
        <f t="shared" si="39"/>
        <v>6</v>
      </c>
      <c r="AW36" s="9">
        <f t="shared" si="39"/>
        <v>586209.77</v>
      </c>
      <c r="AX36" s="10">
        <f t="shared" si="39"/>
        <v>17</v>
      </c>
      <c r="AY36" s="9">
        <f t="shared" si="39"/>
        <v>1164879.8</v>
      </c>
      <c r="AZ36" s="9">
        <f t="shared" si="39"/>
        <v>1087116.1499999999</v>
      </c>
      <c r="BA36" s="9">
        <f t="shared" si="39"/>
        <v>1240072.58</v>
      </c>
      <c r="BB36" s="10">
        <f t="shared" si="39"/>
        <v>0</v>
      </c>
      <c r="BC36" s="9">
        <f t="shared" si="39"/>
        <v>0</v>
      </c>
      <c r="BD36" s="10">
        <f t="shared" si="39"/>
        <v>0</v>
      </c>
      <c r="BE36" s="9">
        <f t="shared" si="39"/>
        <v>0</v>
      </c>
      <c r="BF36" s="10">
        <f t="shared" si="39"/>
        <v>0</v>
      </c>
      <c r="BG36" s="9">
        <f t="shared" si="39"/>
        <v>0</v>
      </c>
      <c r="BH36" s="9">
        <f t="shared" si="39"/>
        <v>0</v>
      </c>
      <c r="BI36" s="9">
        <f t="shared" si="39"/>
        <v>0</v>
      </c>
      <c r="BJ36" s="10">
        <f t="shared" si="39"/>
        <v>0</v>
      </c>
      <c r="BK36" s="9">
        <f t="shared" si="39"/>
        <v>0</v>
      </c>
      <c r="BL36" s="10">
        <f t="shared" si="39"/>
        <v>0</v>
      </c>
      <c r="BM36" s="9">
        <f t="shared" si="39"/>
        <v>0</v>
      </c>
      <c r="BN36" s="10">
        <f t="shared" si="39"/>
        <v>0</v>
      </c>
      <c r="BO36" s="9">
        <f t="shared" si="39"/>
        <v>0</v>
      </c>
      <c r="BP36" s="9">
        <f t="shared" si="39"/>
        <v>0</v>
      </c>
      <c r="BQ36" s="9">
        <f t="shared" si="39"/>
        <v>0</v>
      </c>
      <c r="BR36" s="10">
        <f t="shared" si="39"/>
        <v>0</v>
      </c>
      <c r="BS36" s="9">
        <f t="shared" si="39"/>
        <v>0</v>
      </c>
      <c r="BT36" s="10">
        <f t="shared" si="39"/>
        <v>0</v>
      </c>
      <c r="BU36" s="9">
        <f t="shared" ref="BU36:CG36" si="40">BU37</f>
        <v>0</v>
      </c>
      <c r="BV36" s="10">
        <f t="shared" si="40"/>
        <v>0</v>
      </c>
      <c r="BW36" s="9">
        <f t="shared" si="40"/>
        <v>0</v>
      </c>
      <c r="BX36" s="9">
        <f t="shared" si="40"/>
        <v>0</v>
      </c>
      <c r="BY36" s="9">
        <f t="shared" si="40"/>
        <v>0</v>
      </c>
      <c r="BZ36" s="10">
        <f t="shared" si="40"/>
        <v>116</v>
      </c>
      <c r="CA36" s="9">
        <f t="shared" si="40"/>
        <v>8092734.4199999999</v>
      </c>
      <c r="CB36" s="10">
        <f t="shared" si="40"/>
        <v>34</v>
      </c>
      <c r="CC36" s="9">
        <f t="shared" si="40"/>
        <v>1841469.5100000002</v>
      </c>
      <c r="CD36" s="10">
        <f t="shared" si="40"/>
        <v>65</v>
      </c>
      <c r="CE36" s="9">
        <f t="shared" si="40"/>
        <v>5265855.290000001</v>
      </c>
      <c r="CF36" s="9">
        <f t="shared" si="40"/>
        <v>2603751.87</v>
      </c>
      <c r="CG36" s="9">
        <f t="shared" si="40"/>
        <v>2009642.48</v>
      </c>
    </row>
    <row r="37" spans="1:85" ht="46.8">
      <c r="A37" s="36" t="s">
        <v>51</v>
      </c>
      <c r="B37" s="36" t="s">
        <v>52</v>
      </c>
      <c r="C37" s="53">
        <f t="shared" ref="C37" si="41">C38+C39+C40</f>
        <v>13120000</v>
      </c>
      <c r="D37" s="36"/>
      <c r="E37" s="6"/>
      <c r="F37" s="7">
        <f>F38+F39+F40</f>
        <v>0</v>
      </c>
      <c r="G37" s="6">
        <f t="shared" ref="G37:BT37" si="42">G38+G39+G40</f>
        <v>0</v>
      </c>
      <c r="H37" s="7">
        <f>H38+H39+H40</f>
        <v>0</v>
      </c>
      <c r="I37" s="6">
        <f t="shared" si="42"/>
        <v>0</v>
      </c>
      <c r="J37" s="7">
        <f t="shared" si="42"/>
        <v>0</v>
      </c>
      <c r="K37" s="6">
        <f t="shared" si="42"/>
        <v>0</v>
      </c>
      <c r="L37" s="6">
        <f t="shared" si="42"/>
        <v>0</v>
      </c>
      <c r="M37" s="6">
        <f t="shared" si="42"/>
        <v>0</v>
      </c>
      <c r="N37" s="7">
        <f t="shared" si="42"/>
        <v>0</v>
      </c>
      <c r="O37" s="6">
        <f t="shared" si="42"/>
        <v>0</v>
      </c>
      <c r="P37" s="7">
        <f t="shared" si="42"/>
        <v>0</v>
      </c>
      <c r="Q37" s="6">
        <f t="shared" si="42"/>
        <v>0</v>
      </c>
      <c r="R37" s="7">
        <f t="shared" si="42"/>
        <v>0</v>
      </c>
      <c r="S37" s="6">
        <f t="shared" si="42"/>
        <v>0</v>
      </c>
      <c r="T37" s="6">
        <f t="shared" si="42"/>
        <v>0</v>
      </c>
      <c r="U37" s="6">
        <f t="shared" si="42"/>
        <v>0</v>
      </c>
      <c r="V37" s="7">
        <f>V38+V39+V40</f>
        <v>22</v>
      </c>
      <c r="W37" s="6">
        <f t="shared" ref="W37" si="43">W38+W39+W40</f>
        <v>1733456.3900000001</v>
      </c>
      <c r="X37" s="7">
        <f t="shared" si="42"/>
        <v>3</v>
      </c>
      <c r="Y37" s="6">
        <f t="shared" si="42"/>
        <v>43574.97</v>
      </c>
      <c r="Z37" s="7">
        <f t="shared" si="42"/>
        <v>10</v>
      </c>
      <c r="AA37" s="6">
        <f t="shared" si="42"/>
        <v>145248.91</v>
      </c>
      <c r="AB37" s="6">
        <f t="shared" si="42"/>
        <v>116198.93000000001</v>
      </c>
      <c r="AC37" s="6">
        <f t="shared" si="42"/>
        <v>0</v>
      </c>
      <c r="AD37" s="7">
        <f t="shared" si="42"/>
        <v>11</v>
      </c>
      <c r="AE37" s="6">
        <f t="shared" si="42"/>
        <v>1280849.8500000001</v>
      </c>
      <c r="AF37" s="7">
        <f t="shared" si="42"/>
        <v>1</v>
      </c>
      <c r="AG37" s="6">
        <f t="shared" si="42"/>
        <v>14524.99</v>
      </c>
      <c r="AH37" s="7">
        <f t="shared" si="42"/>
        <v>10</v>
      </c>
      <c r="AI37" s="6">
        <f t="shared" si="42"/>
        <v>2200490.52</v>
      </c>
      <c r="AJ37" s="6">
        <f t="shared" si="42"/>
        <v>464698.4</v>
      </c>
      <c r="AK37" s="6">
        <f t="shared" si="42"/>
        <v>245139.50999999998</v>
      </c>
      <c r="AL37" s="7">
        <f t="shared" si="42"/>
        <v>66</v>
      </c>
      <c r="AM37" s="6">
        <f t="shared" si="42"/>
        <v>4154195.8000000003</v>
      </c>
      <c r="AN37" s="7">
        <f t="shared" si="42"/>
        <v>24</v>
      </c>
      <c r="AO37" s="6">
        <f t="shared" si="42"/>
        <v>1197159.7800000003</v>
      </c>
      <c r="AP37" s="7">
        <f t="shared" si="42"/>
        <v>28</v>
      </c>
      <c r="AQ37" s="6">
        <f t="shared" si="42"/>
        <v>1755236.06</v>
      </c>
      <c r="AR37" s="6">
        <f t="shared" si="42"/>
        <v>935738.39000000013</v>
      </c>
      <c r="AS37" s="6">
        <f t="shared" si="42"/>
        <v>524430.3899999999</v>
      </c>
      <c r="AT37" s="7">
        <f t="shared" si="42"/>
        <v>17</v>
      </c>
      <c r="AU37" s="6">
        <f t="shared" si="42"/>
        <v>924232.38</v>
      </c>
      <c r="AV37" s="7">
        <f t="shared" si="42"/>
        <v>6</v>
      </c>
      <c r="AW37" s="6">
        <f t="shared" si="42"/>
        <v>586209.77</v>
      </c>
      <c r="AX37" s="7">
        <f t="shared" si="42"/>
        <v>17</v>
      </c>
      <c r="AY37" s="6">
        <f t="shared" si="42"/>
        <v>1164879.8</v>
      </c>
      <c r="AZ37" s="6">
        <f t="shared" si="42"/>
        <v>1087116.1499999999</v>
      </c>
      <c r="BA37" s="6">
        <f t="shared" si="42"/>
        <v>1240072.58</v>
      </c>
      <c r="BB37" s="7">
        <f t="shared" si="42"/>
        <v>0</v>
      </c>
      <c r="BC37" s="6">
        <f t="shared" si="42"/>
        <v>0</v>
      </c>
      <c r="BD37" s="7">
        <f t="shared" si="42"/>
        <v>0</v>
      </c>
      <c r="BE37" s="6">
        <f t="shared" si="42"/>
        <v>0</v>
      </c>
      <c r="BF37" s="7">
        <f t="shared" si="42"/>
        <v>0</v>
      </c>
      <c r="BG37" s="6">
        <f t="shared" si="42"/>
        <v>0</v>
      </c>
      <c r="BH37" s="6">
        <f t="shared" si="42"/>
        <v>0</v>
      </c>
      <c r="BI37" s="6">
        <f t="shared" si="42"/>
        <v>0</v>
      </c>
      <c r="BJ37" s="7">
        <f t="shared" si="42"/>
        <v>0</v>
      </c>
      <c r="BK37" s="6">
        <f t="shared" si="42"/>
        <v>0</v>
      </c>
      <c r="BL37" s="7">
        <f t="shared" si="42"/>
        <v>0</v>
      </c>
      <c r="BM37" s="6">
        <f t="shared" si="42"/>
        <v>0</v>
      </c>
      <c r="BN37" s="7">
        <f t="shared" si="42"/>
        <v>0</v>
      </c>
      <c r="BO37" s="6">
        <f t="shared" si="42"/>
        <v>0</v>
      </c>
      <c r="BP37" s="6">
        <f t="shared" si="42"/>
        <v>0</v>
      </c>
      <c r="BQ37" s="6">
        <f t="shared" si="42"/>
        <v>0</v>
      </c>
      <c r="BR37" s="7">
        <f t="shared" si="42"/>
        <v>0</v>
      </c>
      <c r="BS37" s="6">
        <f t="shared" si="42"/>
        <v>0</v>
      </c>
      <c r="BT37" s="7">
        <f t="shared" si="42"/>
        <v>0</v>
      </c>
      <c r="BU37" s="6">
        <f t="shared" ref="BU37:CG37" si="44">BU38+BU39+BU40</f>
        <v>0</v>
      </c>
      <c r="BV37" s="7">
        <f t="shared" si="44"/>
        <v>0</v>
      </c>
      <c r="BW37" s="6">
        <f t="shared" si="44"/>
        <v>0</v>
      </c>
      <c r="BX37" s="6">
        <f t="shared" si="44"/>
        <v>0</v>
      </c>
      <c r="BY37" s="6">
        <f t="shared" si="44"/>
        <v>0</v>
      </c>
      <c r="BZ37" s="7">
        <f t="shared" si="44"/>
        <v>116</v>
      </c>
      <c r="CA37" s="6">
        <f t="shared" si="44"/>
        <v>8092734.4199999999</v>
      </c>
      <c r="CB37" s="7">
        <f t="shared" si="44"/>
        <v>34</v>
      </c>
      <c r="CC37" s="6">
        <f t="shared" si="44"/>
        <v>1841469.5100000002</v>
      </c>
      <c r="CD37" s="7">
        <f t="shared" si="44"/>
        <v>65</v>
      </c>
      <c r="CE37" s="6">
        <f t="shared" si="44"/>
        <v>5265855.290000001</v>
      </c>
      <c r="CF37" s="6">
        <f t="shared" si="44"/>
        <v>2603751.87</v>
      </c>
      <c r="CG37" s="6">
        <f t="shared" si="44"/>
        <v>2009642.48</v>
      </c>
    </row>
    <row r="38" spans="1:85" ht="15.6">
      <c r="A38" s="35" t="s">
        <v>69</v>
      </c>
      <c r="B38" s="35" t="s">
        <v>53</v>
      </c>
      <c r="C38" s="54">
        <v>220000</v>
      </c>
      <c r="D38" s="35"/>
      <c r="E38" s="3"/>
      <c r="F38" s="4"/>
      <c r="G38" s="3"/>
      <c r="H38" s="4"/>
      <c r="I38" s="3"/>
      <c r="J38" s="4"/>
      <c r="K38" s="3"/>
      <c r="L38" s="3"/>
      <c r="M38" s="3"/>
      <c r="N38" s="4"/>
      <c r="O38" s="3"/>
      <c r="P38" s="4"/>
      <c r="Q38" s="3"/>
      <c r="R38" s="4"/>
      <c r="S38" s="3"/>
      <c r="T38" s="3"/>
      <c r="U38" s="3"/>
      <c r="V38" s="4">
        <f>11+3</f>
        <v>14</v>
      </c>
      <c r="W38" s="3">
        <f>159773.9+43574.97</f>
        <v>203348.87</v>
      </c>
      <c r="X38" s="4">
        <v>3</v>
      </c>
      <c r="Y38" s="3">
        <v>43574.97</v>
      </c>
      <c r="Z38" s="4">
        <v>10</v>
      </c>
      <c r="AA38" s="3">
        <v>145248.91</v>
      </c>
      <c r="AB38" s="3">
        <v>116198.93000000001</v>
      </c>
      <c r="AC38" s="3"/>
      <c r="AD38" s="4"/>
      <c r="AE38" s="3"/>
      <c r="AF38" s="4">
        <v>1</v>
      </c>
      <c r="AG38" s="3">
        <v>14524.99</v>
      </c>
      <c r="AH38" s="4"/>
      <c r="AI38" s="3"/>
      <c r="AJ38" s="3">
        <v>29039.07</v>
      </c>
      <c r="AK38" s="3">
        <v>145238</v>
      </c>
      <c r="AL38" s="4"/>
      <c r="AM38" s="3"/>
      <c r="AN38" s="4"/>
      <c r="AO38" s="3"/>
      <c r="AP38" s="4"/>
      <c r="AQ38" s="3"/>
      <c r="AR38" s="3"/>
      <c r="AS38" s="3"/>
      <c r="AT38" s="4"/>
      <c r="AU38" s="3"/>
      <c r="AV38" s="4"/>
      <c r="AW38" s="3"/>
      <c r="AX38" s="4"/>
      <c r="AY38" s="3"/>
      <c r="AZ38" s="3"/>
      <c r="BA38" s="3"/>
      <c r="BB38" s="4"/>
      <c r="BC38" s="3"/>
      <c r="BD38" s="4"/>
      <c r="BE38" s="3"/>
      <c r="BF38" s="4"/>
      <c r="BG38" s="3"/>
      <c r="BH38" s="3"/>
      <c r="BI38" s="3"/>
      <c r="BJ38" s="4"/>
      <c r="BK38" s="3"/>
      <c r="BL38" s="4"/>
      <c r="BM38" s="3"/>
      <c r="BN38" s="4"/>
      <c r="BO38" s="3"/>
      <c r="BP38" s="3"/>
      <c r="BQ38" s="3"/>
      <c r="BR38" s="4"/>
      <c r="BS38" s="3"/>
      <c r="BT38" s="4"/>
      <c r="BU38" s="3"/>
      <c r="BV38" s="4"/>
      <c r="BW38" s="3"/>
      <c r="BX38" s="3"/>
      <c r="BY38" s="3"/>
      <c r="BZ38" s="4">
        <f t="shared" ref="BZ38:CG40" si="45">F38+N38+V38+AD38+AL38+AT38+BB38+BJ38+BR38</f>
        <v>14</v>
      </c>
      <c r="CA38" s="3">
        <f t="shared" si="45"/>
        <v>203348.87</v>
      </c>
      <c r="CB38" s="4">
        <f t="shared" si="45"/>
        <v>4</v>
      </c>
      <c r="CC38" s="3">
        <f t="shared" si="45"/>
        <v>58099.96</v>
      </c>
      <c r="CD38" s="4">
        <f t="shared" si="45"/>
        <v>10</v>
      </c>
      <c r="CE38" s="3">
        <f t="shared" si="45"/>
        <v>145248.91</v>
      </c>
      <c r="CF38" s="3">
        <f t="shared" si="45"/>
        <v>145238</v>
      </c>
      <c r="CG38" s="3">
        <f t="shared" si="45"/>
        <v>145238</v>
      </c>
    </row>
    <row r="39" spans="1:85" ht="33.75" customHeight="1">
      <c r="A39" s="35" t="s">
        <v>70</v>
      </c>
      <c r="B39" s="35" t="s">
        <v>54</v>
      </c>
      <c r="C39" s="54">
        <v>2838000</v>
      </c>
      <c r="D39" s="41"/>
      <c r="E39" s="3"/>
      <c r="F39" s="4"/>
      <c r="G39" s="3"/>
      <c r="H39" s="4"/>
      <c r="I39" s="3"/>
      <c r="J39" s="4"/>
      <c r="K39" s="3"/>
      <c r="L39" s="3"/>
      <c r="M39" s="3"/>
      <c r="N39" s="4"/>
      <c r="O39" s="3"/>
      <c r="P39" s="4"/>
      <c r="Q39" s="3"/>
      <c r="R39" s="4"/>
      <c r="S39" s="3"/>
      <c r="T39" s="3"/>
      <c r="U39" s="3"/>
      <c r="V39" s="4">
        <v>8</v>
      </c>
      <c r="W39" s="3">
        <v>1530107.52</v>
      </c>
      <c r="X39" s="4"/>
      <c r="Y39" s="3"/>
      <c r="Z39" s="4"/>
      <c r="AA39" s="3"/>
      <c r="AB39" s="3"/>
      <c r="AC39" s="3"/>
      <c r="AD39" s="4">
        <v>2</v>
      </c>
      <c r="AE39" s="3">
        <v>670383</v>
      </c>
      <c r="AF39" s="4"/>
      <c r="AG39" s="3"/>
      <c r="AH39" s="4">
        <v>10</v>
      </c>
      <c r="AI39" s="3">
        <v>2200490.52</v>
      </c>
      <c r="AJ39" s="3">
        <v>435659.33</v>
      </c>
      <c r="AK39" s="3">
        <v>99901.50999999998</v>
      </c>
      <c r="AL39" s="4"/>
      <c r="AM39" s="3"/>
      <c r="AN39" s="4"/>
      <c r="AO39" s="3"/>
      <c r="AP39" s="4"/>
      <c r="AQ39" s="3"/>
      <c r="AR39" s="3">
        <v>415312.73000000004</v>
      </c>
      <c r="AS39" s="3">
        <v>369826.43999999989</v>
      </c>
      <c r="AT39" s="4"/>
      <c r="AU39" s="3"/>
      <c r="AV39" s="4"/>
      <c r="AW39" s="3"/>
      <c r="AX39" s="4"/>
      <c r="AY39" s="3"/>
      <c r="AZ39" s="3">
        <v>248600.86000000004</v>
      </c>
      <c r="BA39" s="3">
        <v>259916.63</v>
      </c>
      <c r="BB39" s="4"/>
      <c r="BC39" s="3"/>
      <c r="BD39" s="4"/>
      <c r="BE39" s="3"/>
      <c r="BF39" s="4"/>
      <c r="BG39" s="3"/>
      <c r="BH39" s="3"/>
      <c r="BI39" s="3"/>
      <c r="BJ39" s="4"/>
      <c r="BK39" s="3"/>
      <c r="BL39" s="4"/>
      <c r="BM39" s="3"/>
      <c r="BN39" s="4"/>
      <c r="BO39" s="3"/>
      <c r="BP39" s="3"/>
      <c r="BQ39" s="3"/>
      <c r="BR39" s="4"/>
      <c r="BS39" s="3"/>
      <c r="BT39" s="4"/>
      <c r="BU39" s="3"/>
      <c r="BV39" s="4"/>
      <c r="BW39" s="3"/>
      <c r="BX39" s="3"/>
      <c r="BY39" s="3"/>
      <c r="BZ39" s="4">
        <f t="shared" si="45"/>
        <v>10</v>
      </c>
      <c r="CA39" s="3">
        <f t="shared" si="45"/>
        <v>2200490.52</v>
      </c>
      <c r="CB39" s="4">
        <f t="shared" si="45"/>
        <v>0</v>
      </c>
      <c r="CC39" s="3">
        <f t="shared" si="45"/>
        <v>0</v>
      </c>
      <c r="CD39" s="4">
        <f t="shared" si="45"/>
        <v>10</v>
      </c>
      <c r="CE39" s="3">
        <f t="shared" si="45"/>
        <v>2200490.52</v>
      </c>
      <c r="CF39" s="3">
        <f t="shared" si="45"/>
        <v>1099572.9200000002</v>
      </c>
      <c r="CG39" s="3">
        <f t="shared" si="45"/>
        <v>729644.57999999984</v>
      </c>
    </row>
    <row r="40" spans="1:85" ht="31.2">
      <c r="A40" s="35" t="s">
        <v>84</v>
      </c>
      <c r="B40" s="35" t="s">
        <v>55</v>
      </c>
      <c r="C40" s="54">
        <v>10062000</v>
      </c>
      <c r="D40" s="41"/>
      <c r="E40" s="3"/>
      <c r="F40" s="4"/>
      <c r="G40" s="3"/>
      <c r="H40" s="4"/>
      <c r="I40" s="3"/>
      <c r="J40" s="4"/>
      <c r="K40" s="3"/>
      <c r="L40" s="3"/>
      <c r="M40" s="3"/>
      <c r="N40" s="4"/>
      <c r="O40" s="3"/>
      <c r="P40" s="4"/>
      <c r="Q40" s="3"/>
      <c r="R40" s="4"/>
      <c r="S40" s="3"/>
      <c r="T40" s="3"/>
      <c r="U40" s="3"/>
      <c r="V40" s="4"/>
      <c r="W40" s="3"/>
      <c r="X40" s="4"/>
      <c r="Y40" s="3"/>
      <c r="Z40" s="4"/>
      <c r="AA40" s="3"/>
      <c r="AB40" s="3"/>
      <c r="AC40" s="3"/>
      <c r="AD40" s="4">
        <v>9</v>
      </c>
      <c r="AE40" s="3">
        <v>610466.85</v>
      </c>
      <c r="AF40" s="4"/>
      <c r="AG40" s="3"/>
      <c r="AH40" s="4"/>
      <c r="AI40" s="3"/>
      <c r="AJ40" s="3"/>
      <c r="AK40" s="3"/>
      <c r="AL40" s="4">
        <v>66</v>
      </c>
      <c r="AM40" s="3">
        <v>4154195.8000000003</v>
      </c>
      <c r="AN40" s="4">
        <v>24</v>
      </c>
      <c r="AO40" s="3">
        <v>1197159.7800000003</v>
      </c>
      <c r="AP40" s="4">
        <v>28</v>
      </c>
      <c r="AQ40" s="3">
        <v>1755236.06</v>
      </c>
      <c r="AR40" s="3">
        <v>520425.66000000003</v>
      </c>
      <c r="AS40" s="3">
        <v>154603.94999999998</v>
      </c>
      <c r="AT40" s="4">
        <v>17</v>
      </c>
      <c r="AU40" s="3">
        <v>924232.38</v>
      </c>
      <c r="AV40" s="4">
        <v>6</v>
      </c>
      <c r="AW40" s="3">
        <v>586209.77</v>
      </c>
      <c r="AX40" s="4">
        <v>17</v>
      </c>
      <c r="AY40" s="3">
        <v>1164879.8</v>
      </c>
      <c r="AZ40" s="3">
        <v>838515.28999999992</v>
      </c>
      <c r="BA40" s="3">
        <v>980155.95000000007</v>
      </c>
      <c r="BB40" s="4"/>
      <c r="BC40" s="3"/>
      <c r="BD40" s="4"/>
      <c r="BE40" s="3"/>
      <c r="BF40" s="4"/>
      <c r="BG40" s="3"/>
      <c r="BH40" s="3"/>
      <c r="BI40" s="3"/>
      <c r="BJ40" s="4"/>
      <c r="BK40" s="3"/>
      <c r="BL40" s="4"/>
      <c r="BM40" s="3"/>
      <c r="BN40" s="4"/>
      <c r="BO40" s="3"/>
      <c r="BP40" s="3"/>
      <c r="BQ40" s="3"/>
      <c r="BR40" s="4"/>
      <c r="BS40" s="3"/>
      <c r="BT40" s="4"/>
      <c r="BU40" s="3"/>
      <c r="BV40" s="4"/>
      <c r="BW40" s="3"/>
      <c r="BX40" s="3"/>
      <c r="BY40" s="3"/>
      <c r="BZ40" s="4">
        <f t="shared" si="45"/>
        <v>92</v>
      </c>
      <c r="CA40" s="3">
        <f t="shared" si="45"/>
        <v>5688895.0300000003</v>
      </c>
      <c r="CB40" s="4">
        <f t="shared" si="45"/>
        <v>30</v>
      </c>
      <c r="CC40" s="3">
        <f t="shared" si="45"/>
        <v>1783369.5500000003</v>
      </c>
      <c r="CD40" s="4">
        <f t="shared" si="45"/>
        <v>45</v>
      </c>
      <c r="CE40" s="3">
        <f t="shared" si="45"/>
        <v>2920115.8600000003</v>
      </c>
      <c r="CF40" s="3">
        <f t="shared" si="45"/>
        <v>1358940.95</v>
      </c>
      <c r="CG40" s="3">
        <f t="shared" si="45"/>
        <v>1134759.9000000001</v>
      </c>
    </row>
    <row r="41" spans="1:85" ht="48.75" customHeight="1">
      <c r="A41" s="66" t="s">
        <v>56</v>
      </c>
      <c r="B41" s="66"/>
      <c r="C41" s="48">
        <f t="shared" ref="C41:C42" si="46">C42</f>
        <v>2620000</v>
      </c>
      <c r="D41" s="25"/>
      <c r="E41" s="9"/>
      <c r="F41" s="10">
        <f>F42</f>
        <v>0</v>
      </c>
      <c r="G41" s="9">
        <f t="shared" ref="G41:BT42" si="47">G42</f>
        <v>0</v>
      </c>
      <c r="H41" s="10">
        <f>H42</f>
        <v>0</v>
      </c>
      <c r="I41" s="9">
        <f t="shared" si="47"/>
        <v>0</v>
      </c>
      <c r="J41" s="10">
        <f t="shared" si="47"/>
        <v>0</v>
      </c>
      <c r="K41" s="9">
        <f t="shared" si="47"/>
        <v>0</v>
      </c>
      <c r="L41" s="9">
        <f t="shared" si="47"/>
        <v>0</v>
      </c>
      <c r="M41" s="9">
        <f t="shared" si="47"/>
        <v>0</v>
      </c>
      <c r="N41" s="10">
        <f t="shared" si="47"/>
        <v>0</v>
      </c>
      <c r="O41" s="9">
        <f t="shared" si="47"/>
        <v>0</v>
      </c>
      <c r="P41" s="10">
        <f t="shared" si="47"/>
        <v>0</v>
      </c>
      <c r="Q41" s="9">
        <f t="shared" si="47"/>
        <v>0</v>
      </c>
      <c r="R41" s="10">
        <f t="shared" si="47"/>
        <v>0</v>
      </c>
      <c r="S41" s="9">
        <f t="shared" si="47"/>
        <v>0</v>
      </c>
      <c r="T41" s="9">
        <f t="shared" si="47"/>
        <v>0</v>
      </c>
      <c r="U41" s="9">
        <f t="shared" si="47"/>
        <v>0</v>
      </c>
      <c r="V41" s="10">
        <f t="shared" si="47"/>
        <v>0</v>
      </c>
      <c r="W41" s="9">
        <f t="shared" si="47"/>
        <v>0</v>
      </c>
      <c r="X41" s="10">
        <f t="shared" si="47"/>
        <v>0</v>
      </c>
      <c r="Y41" s="9">
        <f t="shared" si="47"/>
        <v>0</v>
      </c>
      <c r="Z41" s="10">
        <f t="shared" si="47"/>
        <v>0</v>
      </c>
      <c r="AA41" s="9">
        <f t="shared" si="47"/>
        <v>0</v>
      </c>
      <c r="AB41" s="9">
        <f t="shared" si="47"/>
        <v>0</v>
      </c>
      <c r="AC41" s="9">
        <f t="shared" si="47"/>
        <v>0</v>
      </c>
      <c r="AD41" s="10">
        <f t="shared" si="47"/>
        <v>1</v>
      </c>
      <c r="AE41" s="9">
        <f t="shared" si="47"/>
        <v>2187814.5099999998</v>
      </c>
      <c r="AF41" s="10">
        <f t="shared" si="47"/>
        <v>0</v>
      </c>
      <c r="AG41" s="9">
        <f t="shared" si="47"/>
        <v>0</v>
      </c>
      <c r="AH41" s="10">
        <f t="shared" si="47"/>
        <v>1</v>
      </c>
      <c r="AI41" s="9">
        <f t="shared" si="47"/>
        <v>2187814.5099999998</v>
      </c>
      <c r="AJ41" s="9">
        <f t="shared" si="47"/>
        <v>0</v>
      </c>
      <c r="AK41" s="9">
        <f t="shared" si="47"/>
        <v>0</v>
      </c>
      <c r="AL41" s="10">
        <f t="shared" si="47"/>
        <v>0</v>
      </c>
      <c r="AM41" s="9">
        <f t="shared" si="47"/>
        <v>0</v>
      </c>
      <c r="AN41" s="10">
        <f t="shared" si="47"/>
        <v>0</v>
      </c>
      <c r="AO41" s="9">
        <f t="shared" si="47"/>
        <v>0</v>
      </c>
      <c r="AP41" s="10">
        <f t="shared" si="47"/>
        <v>0</v>
      </c>
      <c r="AQ41" s="9">
        <f t="shared" si="47"/>
        <v>0</v>
      </c>
      <c r="AR41" s="9">
        <f t="shared" si="47"/>
        <v>96221.31</v>
      </c>
      <c r="AS41" s="9">
        <f t="shared" si="47"/>
        <v>0</v>
      </c>
      <c r="AT41" s="10">
        <f t="shared" si="47"/>
        <v>0</v>
      </c>
      <c r="AU41" s="9">
        <f t="shared" si="47"/>
        <v>0</v>
      </c>
      <c r="AV41" s="10">
        <f t="shared" si="47"/>
        <v>0</v>
      </c>
      <c r="AW41" s="9">
        <f t="shared" si="47"/>
        <v>0</v>
      </c>
      <c r="AX41" s="10">
        <f t="shared" si="47"/>
        <v>0</v>
      </c>
      <c r="AY41" s="9">
        <f t="shared" si="47"/>
        <v>0</v>
      </c>
      <c r="AZ41" s="9">
        <f t="shared" si="47"/>
        <v>10691.26</v>
      </c>
      <c r="BA41" s="9">
        <f t="shared" si="47"/>
        <v>106912.57</v>
      </c>
      <c r="BB41" s="10">
        <f t="shared" si="47"/>
        <v>0</v>
      </c>
      <c r="BC41" s="9">
        <f t="shared" si="47"/>
        <v>0</v>
      </c>
      <c r="BD41" s="10">
        <f t="shared" si="47"/>
        <v>0</v>
      </c>
      <c r="BE41" s="9">
        <f t="shared" si="47"/>
        <v>0</v>
      </c>
      <c r="BF41" s="10">
        <f t="shared" si="47"/>
        <v>0</v>
      </c>
      <c r="BG41" s="9">
        <f t="shared" si="47"/>
        <v>0</v>
      </c>
      <c r="BH41" s="9">
        <f t="shared" si="47"/>
        <v>0</v>
      </c>
      <c r="BI41" s="9">
        <f t="shared" si="47"/>
        <v>0</v>
      </c>
      <c r="BJ41" s="10">
        <f t="shared" si="47"/>
        <v>0</v>
      </c>
      <c r="BK41" s="9">
        <f t="shared" si="47"/>
        <v>0</v>
      </c>
      <c r="BL41" s="10">
        <f t="shared" si="47"/>
        <v>0</v>
      </c>
      <c r="BM41" s="9">
        <f t="shared" si="47"/>
        <v>0</v>
      </c>
      <c r="BN41" s="10">
        <f t="shared" si="47"/>
        <v>0</v>
      </c>
      <c r="BO41" s="9">
        <f t="shared" si="47"/>
        <v>0</v>
      </c>
      <c r="BP41" s="9">
        <f t="shared" si="47"/>
        <v>0</v>
      </c>
      <c r="BQ41" s="9">
        <f t="shared" si="47"/>
        <v>0</v>
      </c>
      <c r="BR41" s="10">
        <f t="shared" si="47"/>
        <v>0</v>
      </c>
      <c r="BS41" s="9">
        <f t="shared" si="47"/>
        <v>0</v>
      </c>
      <c r="BT41" s="10">
        <f t="shared" si="47"/>
        <v>0</v>
      </c>
      <c r="BU41" s="9">
        <f t="shared" ref="BU41:CG42" si="48">BU42</f>
        <v>0</v>
      </c>
      <c r="BV41" s="10">
        <f t="shared" si="48"/>
        <v>0</v>
      </c>
      <c r="BW41" s="9">
        <f t="shared" si="48"/>
        <v>0</v>
      </c>
      <c r="BX41" s="9">
        <f t="shared" si="48"/>
        <v>0</v>
      </c>
      <c r="BY41" s="9">
        <f t="shared" si="48"/>
        <v>0</v>
      </c>
      <c r="BZ41" s="10">
        <f t="shared" si="48"/>
        <v>1</v>
      </c>
      <c r="CA41" s="9">
        <f t="shared" si="48"/>
        <v>2187814.5099999998</v>
      </c>
      <c r="CB41" s="10">
        <f t="shared" si="48"/>
        <v>0</v>
      </c>
      <c r="CC41" s="9">
        <f t="shared" si="48"/>
        <v>0</v>
      </c>
      <c r="CD41" s="10">
        <f t="shared" si="48"/>
        <v>1</v>
      </c>
      <c r="CE41" s="9">
        <f t="shared" si="48"/>
        <v>2187814.5099999998</v>
      </c>
      <c r="CF41" s="9">
        <f t="shared" si="48"/>
        <v>106912.56999999999</v>
      </c>
      <c r="CG41" s="9">
        <f t="shared" si="48"/>
        <v>106912.57</v>
      </c>
    </row>
    <row r="42" spans="1:85" ht="46.8">
      <c r="A42" s="8" t="s">
        <v>57</v>
      </c>
      <c r="B42" s="8" t="s">
        <v>58</v>
      </c>
      <c r="C42" s="49">
        <f t="shared" si="46"/>
        <v>2620000</v>
      </c>
      <c r="D42" s="8"/>
      <c r="E42" s="6"/>
      <c r="F42" s="7">
        <f>F43</f>
        <v>0</v>
      </c>
      <c r="G42" s="6">
        <f t="shared" si="47"/>
        <v>0</v>
      </c>
      <c r="H42" s="7">
        <f>H43</f>
        <v>0</v>
      </c>
      <c r="I42" s="6">
        <f t="shared" si="47"/>
        <v>0</v>
      </c>
      <c r="J42" s="7">
        <f t="shared" si="47"/>
        <v>0</v>
      </c>
      <c r="K42" s="6">
        <f t="shared" si="47"/>
        <v>0</v>
      </c>
      <c r="L42" s="6">
        <f t="shared" si="47"/>
        <v>0</v>
      </c>
      <c r="M42" s="6">
        <f t="shared" si="47"/>
        <v>0</v>
      </c>
      <c r="N42" s="7">
        <f t="shared" si="47"/>
        <v>0</v>
      </c>
      <c r="O42" s="6">
        <f t="shared" si="47"/>
        <v>0</v>
      </c>
      <c r="P42" s="7">
        <f t="shared" si="47"/>
        <v>0</v>
      </c>
      <c r="Q42" s="6">
        <f t="shared" si="47"/>
        <v>0</v>
      </c>
      <c r="R42" s="7">
        <f t="shared" si="47"/>
        <v>0</v>
      </c>
      <c r="S42" s="6">
        <f t="shared" si="47"/>
        <v>0</v>
      </c>
      <c r="T42" s="6">
        <f t="shared" si="47"/>
        <v>0</v>
      </c>
      <c r="U42" s="6">
        <f t="shared" si="47"/>
        <v>0</v>
      </c>
      <c r="V42" s="7">
        <f t="shared" si="47"/>
        <v>0</v>
      </c>
      <c r="W42" s="6">
        <f t="shared" si="47"/>
        <v>0</v>
      </c>
      <c r="X42" s="7">
        <f t="shared" si="47"/>
        <v>0</v>
      </c>
      <c r="Y42" s="6">
        <f t="shared" si="47"/>
        <v>0</v>
      </c>
      <c r="Z42" s="7">
        <f t="shared" si="47"/>
        <v>0</v>
      </c>
      <c r="AA42" s="6">
        <f t="shared" si="47"/>
        <v>0</v>
      </c>
      <c r="AB42" s="6">
        <f t="shared" si="47"/>
        <v>0</v>
      </c>
      <c r="AC42" s="6">
        <f t="shared" si="47"/>
        <v>0</v>
      </c>
      <c r="AD42" s="7">
        <f t="shared" si="47"/>
        <v>1</v>
      </c>
      <c r="AE42" s="6">
        <f t="shared" si="47"/>
        <v>2187814.5099999998</v>
      </c>
      <c r="AF42" s="7">
        <f t="shared" si="47"/>
        <v>0</v>
      </c>
      <c r="AG42" s="6">
        <f t="shared" si="47"/>
        <v>0</v>
      </c>
      <c r="AH42" s="7">
        <f t="shared" si="47"/>
        <v>1</v>
      </c>
      <c r="AI42" s="6">
        <f t="shared" si="47"/>
        <v>2187814.5099999998</v>
      </c>
      <c r="AJ42" s="6">
        <f t="shared" si="47"/>
        <v>0</v>
      </c>
      <c r="AK42" s="6">
        <f t="shared" si="47"/>
        <v>0</v>
      </c>
      <c r="AL42" s="7">
        <f t="shared" si="47"/>
        <v>0</v>
      </c>
      <c r="AM42" s="6">
        <f t="shared" si="47"/>
        <v>0</v>
      </c>
      <c r="AN42" s="7">
        <f t="shared" si="47"/>
        <v>0</v>
      </c>
      <c r="AO42" s="6">
        <f t="shared" si="47"/>
        <v>0</v>
      </c>
      <c r="AP42" s="7">
        <f t="shared" si="47"/>
        <v>0</v>
      </c>
      <c r="AQ42" s="6">
        <f t="shared" si="47"/>
        <v>0</v>
      </c>
      <c r="AR42" s="6">
        <f t="shared" si="47"/>
        <v>96221.31</v>
      </c>
      <c r="AS42" s="6">
        <f t="shared" si="47"/>
        <v>0</v>
      </c>
      <c r="AT42" s="7">
        <f t="shared" si="47"/>
        <v>0</v>
      </c>
      <c r="AU42" s="6">
        <f t="shared" si="47"/>
        <v>0</v>
      </c>
      <c r="AV42" s="7">
        <f t="shared" si="47"/>
        <v>0</v>
      </c>
      <c r="AW42" s="6">
        <f t="shared" si="47"/>
        <v>0</v>
      </c>
      <c r="AX42" s="7">
        <f t="shared" si="47"/>
        <v>0</v>
      </c>
      <c r="AY42" s="6">
        <f t="shared" si="47"/>
        <v>0</v>
      </c>
      <c r="AZ42" s="6">
        <f t="shared" si="47"/>
        <v>10691.26</v>
      </c>
      <c r="BA42" s="6">
        <f t="shared" si="47"/>
        <v>106912.57</v>
      </c>
      <c r="BB42" s="7">
        <f t="shared" si="47"/>
        <v>0</v>
      </c>
      <c r="BC42" s="6">
        <f t="shared" si="47"/>
        <v>0</v>
      </c>
      <c r="BD42" s="7">
        <f t="shared" si="47"/>
        <v>0</v>
      </c>
      <c r="BE42" s="6">
        <f t="shared" si="47"/>
        <v>0</v>
      </c>
      <c r="BF42" s="7">
        <f t="shared" si="47"/>
        <v>0</v>
      </c>
      <c r="BG42" s="6">
        <f t="shared" si="47"/>
        <v>0</v>
      </c>
      <c r="BH42" s="6">
        <f t="shared" si="47"/>
        <v>0</v>
      </c>
      <c r="BI42" s="6">
        <f t="shared" si="47"/>
        <v>0</v>
      </c>
      <c r="BJ42" s="7">
        <f t="shared" si="47"/>
        <v>0</v>
      </c>
      <c r="BK42" s="6">
        <f t="shared" si="47"/>
        <v>0</v>
      </c>
      <c r="BL42" s="7">
        <f t="shared" si="47"/>
        <v>0</v>
      </c>
      <c r="BM42" s="6">
        <f t="shared" si="47"/>
        <v>0</v>
      </c>
      <c r="BN42" s="7">
        <f t="shared" si="47"/>
        <v>0</v>
      </c>
      <c r="BO42" s="6">
        <f t="shared" si="47"/>
        <v>0</v>
      </c>
      <c r="BP42" s="6">
        <f t="shared" si="47"/>
        <v>0</v>
      </c>
      <c r="BQ42" s="6">
        <f t="shared" si="47"/>
        <v>0</v>
      </c>
      <c r="BR42" s="7">
        <f t="shared" si="47"/>
        <v>0</v>
      </c>
      <c r="BS42" s="6">
        <f t="shared" si="47"/>
        <v>0</v>
      </c>
      <c r="BT42" s="7">
        <f t="shared" si="47"/>
        <v>0</v>
      </c>
      <c r="BU42" s="6">
        <f t="shared" si="48"/>
        <v>0</v>
      </c>
      <c r="BV42" s="7">
        <f t="shared" si="48"/>
        <v>0</v>
      </c>
      <c r="BW42" s="6">
        <f t="shared" si="48"/>
        <v>0</v>
      </c>
      <c r="BX42" s="6">
        <f t="shared" si="48"/>
        <v>0</v>
      </c>
      <c r="BY42" s="6">
        <f t="shared" si="48"/>
        <v>0</v>
      </c>
      <c r="BZ42" s="7">
        <f t="shared" si="48"/>
        <v>1</v>
      </c>
      <c r="CA42" s="6">
        <f t="shared" si="48"/>
        <v>2187814.5099999998</v>
      </c>
      <c r="CB42" s="7">
        <f t="shared" si="48"/>
        <v>0</v>
      </c>
      <c r="CC42" s="6">
        <f t="shared" si="48"/>
        <v>0</v>
      </c>
      <c r="CD42" s="7">
        <f t="shared" si="48"/>
        <v>1</v>
      </c>
      <c r="CE42" s="6">
        <f t="shared" si="48"/>
        <v>2187814.5099999998</v>
      </c>
      <c r="CF42" s="6">
        <f t="shared" si="48"/>
        <v>106912.56999999999</v>
      </c>
      <c r="CG42" s="6">
        <f t="shared" si="48"/>
        <v>106912.57</v>
      </c>
    </row>
    <row r="43" spans="1:85" ht="31.2">
      <c r="A43" s="5" t="s">
        <v>71</v>
      </c>
      <c r="B43" s="5" t="s">
        <v>59</v>
      </c>
      <c r="C43" s="50">
        <v>2620000</v>
      </c>
      <c r="D43" s="5"/>
      <c r="E43" s="3"/>
      <c r="F43" s="4"/>
      <c r="G43" s="3"/>
      <c r="H43" s="4"/>
      <c r="I43" s="3"/>
      <c r="J43" s="4"/>
      <c r="K43" s="3"/>
      <c r="L43" s="3"/>
      <c r="M43" s="3"/>
      <c r="N43" s="4"/>
      <c r="O43" s="3"/>
      <c r="P43" s="4"/>
      <c r="Q43" s="3"/>
      <c r="R43" s="4"/>
      <c r="S43" s="3"/>
      <c r="T43" s="3"/>
      <c r="U43" s="3"/>
      <c r="V43" s="4"/>
      <c r="W43" s="3"/>
      <c r="X43" s="4"/>
      <c r="Y43" s="3"/>
      <c r="Z43" s="4"/>
      <c r="AA43" s="3"/>
      <c r="AB43" s="3"/>
      <c r="AC43" s="3"/>
      <c r="AD43" s="4">
        <v>1</v>
      </c>
      <c r="AE43" s="3">
        <v>2187814.5099999998</v>
      </c>
      <c r="AF43" s="4"/>
      <c r="AG43" s="3"/>
      <c r="AH43" s="4">
        <v>1</v>
      </c>
      <c r="AI43" s="3">
        <v>2187814.5099999998</v>
      </c>
      <c r="AJ43" s="3"/>
      <c r="AK43" s="3"/>
      <c r="AL43" s="4"/>
      <c r="AM43" s="3"/>
      <c r="AN43" s="4"/>
      <c r="AO43" s="3"/>
      <c r="AP43" s="4"/>
      <c r="AQ43" s="3"/>
      <c r="AR43" s="3">
        <v>96221.31</v>
      </c>
      <c r="AS43" s="3"/>
      <c r="AT43" s="4"/>
      <c r="AU43" s="3"/>
      <c r="AV43" s="4"/>
      <c r="AW43" s="3"/>
      <c r="AX43" s="4"/>
      <c r="AY43" s="3"/>
      <c r="AZ43" s="3">
        <v>10691.26</v>
      </c>
      <c r="BA43" s="3">
        <v>106912.57</v>
      </c>
      <c r="BB43" s="4"/>
      <c r="BC43" s="3"/>
      <c r="BD43" s="4"/>
      <c r="BE43" s="3"/>
      <c r="BF43" s="4"/>
      <c r="BG43" s="3"/>
      <c r="BH43" s="3"/>
      <c r="BI43" s="3"/>
      <c r="BJ43" s="4"/>
      <c r="BK43" s="3"/>
      <c r="BL43" s="4"/>
      <c r="BM43" s="3"/>
      <c r="BN43" s="4"/>
      <c r="BO43" s="3"/>
      <c r="BP43" s="3"/>
      <c r="BQ43" s="3"/>
      <c r="BR43" s="4"/>
      <c r="BS43" s="3"/>
      <c r="BT43" s="4"/>
      <c r="BU43" s="3"/>
      <c r="BV43" s="4"/>
      <c r="BW43" s="3"/>
      <c r="BX43" s="3"/>
      <c r="BY43" s="3"/>
      <c r="BZ43" s="4">
        <f>F43+N43+V43+AD43+AL43+AT43+BB43+BJ43+BR43</f>
        <v>1</v>
      </c>
      <c r="CA43" s="3">
        <f t="shared" ref="CA43:CG43" si="49">G43+O43+W43+AE43+AM43+AU43+BC43+BK43+BS43</f>
        <v>2187814.5099999998</v>
      </c>
      <c r="CB43" s="4">
        <f t="shared" si="49"/>
        <v>0</v>
      </c>
      <c r="CC43" s="3">
        <f t="shared" si="49"/>
        <v>0</v>
      </c>
      <c r="CD43" s="4">
        <f t="shared" si="49"/>
        <v>1</v>
      </c>
      <c r="CE43" s="3">
        <f t="shared" si="49"/>
        <v>2187814.5099999998</v>
      </c>
      <c r="CF43" s="3">
        <f t="shared" si="49"/>
        <v>106912.56999999999</v>
      </c>
      <c r="CG43" s="3">
        <f t="shared" si="49"/>
        <v>106912.57</v>
      </c>
    </row>
    <row r="44" spans="1:85" ht="15.6">
      <c r="A44" s="64" t="s">
        <v>60</v>
      </c>
      <c r="B44" s="64"/>
      <c r="C44" s="55">
        <f>C7+C25+C36+C41</f>
        <v>82457651</v>
      </c>
      <c r="D44" s="24"/>
      <c r="E44" s="1"/>
      <c r="F44" s="2">
        <f>F7+F25+F36+F41</f>
        <v>0</v>
      </c>
      <c r="G44" s="1">
        <f t="shared" ref="G44" si="50">G7+G25+G36+G41</f>
        <v>0</v>
      </c>
      <c r="H44" s="2">
        <f>H7+H25+H36+H41</f>
        <v>0</v>
      </c>
      <c r="I44" s="1">
        <f t="shared" ref="I44:BT44" si="51">I7+I25+I36+I41</f>
        <v>0</v>
      </c>
      <c r="J44" s="2">
        <f t="shared" si="51"/>
        <v>0</v>
      </c>
      <c r="K44" s="1">
        <f t="shared" si="51"/>
        <v>0</v>
      </c>
      <c r="L44" s="1">
        <f t="shared" si="51"/>
        <v>0</v>
      </c>
      <c r="M44" s="1">
        <f t="shared" si="51"/>
        <v>0</v>
      </c>
      <c r="N44" s="2">
        <f t="shared" si="51"/>
        <v>1</v>
      </c>
      <c r="O44" s="1">
        <f t="shared" si="51"/>
        <v>157300</v>
      </c>
      <c r="P44" s="2">
        <f t="shared" si="51"/>
        <v>0</v>
      </c>
      <c r="Q44" s="1">
        <f t="shared" si="51"/>
        <v>0</v>
      </c>
      <c r="R44" s="2">
        <f t="shared" si="51"/>
        <v>1</v>
      </c>
      <c r="S44" s="1">
        <f t="shared" si="51"/>
        <v>157300</v>
      </c>
      <c r="T44" s="1">
        <f t="shared" si="51"/>
        <v>157300</v>
      </c>
      <c r="U44" s="1">
        <f t="shared" si="51"/>
        <v>0</v>
      </c>
      <c r="V44" s="2">
        <f t="shared" si="51"/>
        <v>44</v>
      </c>
      <c r="W44" s="1">
        <f t="shared" si="51"/>
        <v>4335209.3900000006</v>
      </c>
      <c r="X44" s="2">
        <f t="shared" si="51"/>
        <v>3</v>
      </c>
      <c r="Y44" s="1">
        <f t="shared" si="51"/>
        <v>43574.97</v>
      </c>
      <c r="Z44" s="2">
        <f t="shared" si="51"/>
        <v>19</v>
      </c>
      <c r="AA44" s="1">
        <f t="shared" si="51"/>
        <v>2747001.91</v>
      </c>
      <c r="AB44" s="1">
        <f t="shared" si="51"/>
        <v>2062654.43</v>
      </c>
      <c r="AC44" s="1">
        <f t="shared" si="51"/>
        <v>157300</v>
      </c>
      <c r="AD44" s="2">
        <f t="shared" si="51"/>
        <v>103</v>
      </c>
      <c r="AE44" s="1">
        <f t="shared" si="51"/>
        <v>18346258.329999998</v>
      </c>
      <c r="AF44" s="2">
        <f t="shared" si="51"/>
        <v>9</v>
      </c>
      <c r="AG44" s="1">
        <f t="shared" si="51"/>
        <v>1817478.02</v>
      </c>
      <c r="AH44" s="2">
        <f t="shared" si="51"/>
        <v>77</v>
      </c>
      <c r="AI44" s="1">
        <f t="shared" si="51"/>
        <v>18508298.039999999</v>
      </c>
      <c r="AJ44" s="1">
        <f t="shared" si="51"/>
        <v>4735809.62</v>
      </c>
      <c r="AK44" s="1">
        <f t="shared" si="51"/>
        <v>1807384.2999999998</v>
      </c>
      <c r="AL44" s="2">
        <f t="shared" si="51"/>
        <v>148</v>
      </c>
      <c r="AM44" s="1">
        <f t="shared" si="51"/>
        <v>19449114.879999999</v>
      </c>
      <c r="AN44" s="2">
        <f t="shared" si="51"/>
        <v>43</v>
      </c>
      <c r="AO44" s="1">
        <f t="shared" si="51"/>
        <v>6951356.3499999996</v>
      </c>
      <c r="AP44" s="2">
        <f t="shared" si="51"/>
        <v>95</v>
      </c>
      <c r="AQ44" s="1">
        <f t="shared" si="51"/>
        <v>15947533.83</v>
      </c>
      <c r="AR44" s="1">
        <f t="shared" si="51"/>
        <v>12534262.170000002</v>
      </c>
      <c r="AS44" s="1">
        <f t="shared" si="51"/>
        <v>12334530.710000001</v>
      </c>
      <c r="AT44" s="2">
        <f t="shared" si="51"/>
        <v>71</v>
      </c>
      <c r="AU44" s="1">
        <f t="shared" si="51"/>
        <v>10613133.970000001</v>
      </c>
      <c r="AV44" s="2">
        <f t="shared" si="51"/>
        <v>17</v>
      </c>
      <c r="AW44" s="1">
        <f t="shared" si="51"/>
        <v>6004216.6899999995</v>
      </c>
      <c r="AX44" s="2">
        <f t="shared" si="51"/>
        <v>56</v>
      </c>
      <c r="AY44" s="1">
        <f t="shared" si="51"/>
        <v>6219220.9299999997</v>
      </c>
      <c r="AZ44" s="1">
        <f t="shared" si="51"/>
        <v>11464151.76</v>
      </c>
      <c r="BA44" s="1">
        <f t="shared" si="51"/>
        <v>8711985.3399999999</v>
      </c>
      <c r="BB44" s="2">
        <f t="shared" si="51"/>
        <v>0</v>
      </c>
      <c r="BC44" s="1">
        <f t="shared" si="51"/>
        <v>0</v>
      </c>
      <c r="BD44" s="2">
        <f t="shared" si="51"/>
        <v>0</v>
      </c>
      <c r="BE44" s="1">
        <f t="shared" si="51"/>
        <v>0</v>
      </c>
      <c r="BF44" s="2">
        <f t="shared" si="51"/>
        <v>0</v>
      </c>
      <c r="BG44" s="1">
        <f t="shared" si="51"/>
        <v>0</v>
      </c>
      <c r="BH44" s="1">
        <f t="shared" si="51"/>
        <v>0</v>
      </c>
      <c r="BI44" s="1">
        <f t="shared" si="51"/>
        <v>0</v>
      </c>
      <c r="BJ44" s="2">
        <f t="shared" si="51"/>
        <v>0</v>
      </c>
      <c r="BK44" s="1">
        <f t="shared" si="51"/>
        <v>0</v>
      </c>
      <c r="BL44" s="2">
        <f t="shared" si="51"/>
        <v>0</v>
      </c>
      <c r="BM44" s="1">
        <f t="shared" si="51"/>
        <v>0</v>
      </c>
      <c r="BN44" s="2">
        <f t="shared" si="51"/>
        <v>0</v>
      </c>
      <c r="BO44" s="1">
        <f t="shared" si="51"/>
        <v>0</v>
      </c>
      <c r="BP44" s="1">
        <f t="shared" si="51"/>
        <v>0</v>
      </c>
      <c r="BQ44" s="1">
        <f t="shared" si="51"/>
        <v>0</v>
      </c>
      <c r="BR44" s="2">
        <f t="shared" si="51"/>
        <v>0</v>
      </c>
      <c r="BS44" s="1">
        <f t="shared" si="51"/>
        <v>0</v>
      </c>
      <c r="BT44" s="2">
        <f t="shared" si="51"/>
        <v>0</v>
      </c>
      <c r="BU44" s="1">
        <f t="shared" ref="BU44:CG44" si="52">BU7+BU25+BU36+BU41</f>
        <v>0</v>
      </c>
      <c r="BV44" s="2">
        <f t="shared" si="52"/>
        <v>0</v>
      </c>
      <c r="BW44" s="1">
        <f t="shared" si="52"/>
        <v>0</v>
      </c>
      <c r="BX44" s="1">
        <f t="shared" si="52"/>
        <v>0</v>
      </c>
      <c r="BY44" s="1">
        <f t="shared" si="52"/>
        <v>0</v>
      </c>
      <c r="BZ44" s="2">
        <f t="shared" si="52"/>
        <v>367</v>
      </c>
      <c r="CA44" s="1">
        <f t="shared" si="52"/>
        <v>52901016.57</v>
      </c>
      <c r="CB44" s="2">
        <f t="shared" si="52"/>
        <v>72</v>
      </c>
      <c r="CC44" s="1">
        <f t="shared" si="52"/>
        <v>14816626.029999999</v>
      </c>
      <c r="CD44" s="2">
        <f t="shared" si="52"/>
        <v>248</v>
      </c>
      <c r="CE44" s="1">
        <f t="shared" si="52"/>
        <v>43579354.709999993</v>
      </c>
      <c r="CF44" s="1">
        <f t="shared" si="52"/>
        <v>30954177.98</v>
      </c>
      <c r="CG44" s="1">
        <f t="shared" si="52"/>
        <v>23011200.350000005</v>
      </c>
    </row>
    <row r="45" spans="1:85">
      <c r="A45" s="42"/>
    </row>
    <row r="46" spans="1:85">
      <c r="H46" s="70"/>
      <c r="CE46" s="47"/>
    </row>
    <row r="47" spans="1:85">
      <c r="CE47" s="47"/>
    </row>
  </sheetData>
  <mergeCells count="20">
    <mergeCell ref="A44:B44"/>
    <mergeCell ref="BJ3:BQ3"/>
    <mergeCell ref="BR3:BY3"/>
    <mergeCell ref="BZ3:CG3"/>
    <mergeCell ref="A7:B7"/>
    <mergeCell ref="A25:B25"/>
    <mergeCell ref="AT3:BA3"/>
    <mergeCell ref="BB3:BI3"/>
    <mergeCell ref="A41:B41"/>
    <mergeCell ref="A36:B36"/>
    <mergeCell ref="N3:U3"/>
    <mergeCell ref="V3:AC3"/>
    <mergeCell ref="AD3:AK3"/>
    <mergeCell ref="AL3:AS3"/>
    <mergeCell ref="A1:H1"/>
    <mergeCell ref="A3:A4"/>
    <mergeCell ref="B3:B4"/>
    <mergeCell ref="C3:C4"/>
    <mergeCell ref="D3:E3"/>
    <mergeCell ref="F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EJRŽAF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 Šriubšienė</dc:creator>
  <cp:lastModifiedBy>Ilma Grigaliūnaitė</cp:lastModifiedBy>
  <dcterms:created xsi:type="dcterms:W3CDTF">2015-06-05T18:17:20Z</dcterms:created>
  <dcterms:modified xsi:type="dcterms:W3CDTF">2026-08-10T07:07:16Z</dcterms:modified>
</cp:coreProperties>
</file>