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70"/>
  </bookViews>
  <sheets>
    <sheet name="1 priedas" sheetId="1" r:id="rId1"/>
    <sheet name="2 priedas" sheetId="4" r:id="rId2"/>
    <sheet name="3 priedas" sheetId="5" r:id="rId3"/>
    <sheet name="4 priedas" sheetId="7" r:id="rId4"/>
    <sheet name="5 priedas" sheetId="8" r:id="rId5"/>
    <sheet name="Sheet3" sheetId="3" state="hidden" r:id="rId6"/>
  </sheets>
  <calcPr calcId="144525"/>
</workbook>
</file>

<file path=xl/comments1.xml><?xml version="1.0" encoding="utf-8"?>
<comments xmlns="http://schemas.openxmlformats.org/spreadsheetml/2006/main">
  <authors>
    <author>Roma Kvedarienė</author>
    <author>Tomas Čižauskas</author>
    <author>Gražina Čepaitienė</author>
  </authors>
  <commentList>
    <comment ref="G5" authorId="0">
      <text>
        <r>
          <rPr>
            <b/>
            <sz val="9"/>
            <rFont val="Tahoma"/>
            <charset val="186"/>
          </rPr>
          <t>Roma Kvedarienė:</t>
        </r>
        <r>
          <rPr>
            <sz val="9"/>
            <rFont val="Tahoma"/>
            <charset val="186"/>
          </rPr>
          <t xml:space="preserve">
Konsultacijos VVS rengimui ir administravimui</t>
        </r>
      </text>
    </comment>
    <comment ref="W6" authorId="0">
      <text>
        <r>
          <rPr>
            <b/>
            <sz val="9"/>
            <rFont val="Tahoma"/>
            <charset val="186"/>
          </rPr>
          <t>Roma Kvedarienė:</t>
        </r>
        <r>
          <rPr>
            <sz val="9"/>
            <rFont val="Tahoma"/>
            <charset val="186"/>
          </rPr>
          <t xml:space="preserve">
Patalpų nuoma ir komunaliniai</t>
        </r>
      </text>
    </comment>
    <comment ref="X6" authorId="0">
      <text>
        <r>
          <rPr>
            <b/>
            <sz val="9"/>
            <rFont val="Tahoma"/>
            <charset val="186"/>
          </rPr>
          <t>Roma Kvedarienė:</t>
        </r>
        <r>
          <rPr>
            <sz val="9"/>
            <rFont val="Tahoma"/>
            <charset val="186"/>
          </rPr>
          <t xml:space="preserve">
Parama neismokėta, nes nepateikė apmokėjimo dokumentų</t>
        </r>
      </text>
    </comment>
    <comment ref="G7" authorId="0">
      <text>
        <r>
          <rPr>
            <b/>
            <sz val="9"/>
            <rFont val="Tahoma"/>
            <charset val="186"/>
          </rPr>
          <t>Roma Kvedarienė:</t>
        </r>
        <r>
          <rPr>
            <sz val="9"/>
            <rFont val="Tahoma"/>
            <charset val="186"/>
          </rPr>
          <t xml:space="preserve">
Konsultavimas VPS rengimo ir administravimo klausimais</t>
        </r>
      </text>
    </comment>
    <comment ref="W7" authorId="0">
      <text>
        <r>
          <rPr>
            <b/>
            <sz val="9"/>
            <rFont val="Tahoma"/>
            <charset val="186"/>
          </rPr>
          <t>Roma Kvedarienė:</t>
        </r>
        <r>
          <rPr>
            <sz val="9"/>
            <rFont val="Tahoma"/>
            <charset val="186"/>
          </rPr>
          <t xml:space="preserve">
Atlygis darbuotojams ir sąskaitos atidarymas</t>
        </r>
      </text>
    </comment>
    <comment ref="G8" authorId="1">
      <text>
        <r>
          <rPr>
            <b/>
            <sz val="9"/>
            <rFont val="Tahoma"/>
            <charset val="186"/>
          </rPr>
          <t>Tomas Čižauskas:</t>
        </r>
        <r>
          <rPr>
            <sz val="9"/>
            <rFont val="Tahoma"/>
            <charset val="186"/>
          </rPr>
          <t xml:space="preserve">
konsultavimasis susijęs su VPS rengimu</t>
        </r>
      </text>
    </comment>
    <comment ref="J8" authorId="1">
      <text>
        <r>
          <rPr>
            <b/>
            <sz val="9"/>
            <rFont val="Tahoma"/>
            <charset val="186"/>
          </rPr>
          <t>Tomas Čižauskas:</t>
        </r>
        <r>
          <rPr>
            <sz val="9"/>
            <rFont val="Tahoma"/>
            <charset val="186"/>
          </rPr>
          <t xml:space="preserve">
Viešųjų ryšių veiksmai</t>
        </r>
      </text>
    </comment>
    <comment ref="W8" authorId="1">
      <text>
        <r>
          <rPr>
            <b/>
            <sz val="9"/>
            <rFont val="Tahoma"/>
            <charset val="186"/>
          </rPr>
          <t>Tomas Čižauskas:</t>
        </r>
        <r>
          <rPr>
            <sz val="9"/>
            <rFont val="Tahoma"/>
            <charset val="186"/>
          </rPr>
          <t xml:space="preserve">
atlygis darbuotojams ir sąskaitos atidarymo </t>
        </r>
      </text>
    </comment>
    <comment ref="G9" authorId="1">
      <text>
        <r>
          <rPr>
            <b/>
            <sz val="9"/>
            <rFont val="Tahoma"/>
            <charset val="186"/>
          </rPr>
          <t>Tomas Čižauskas:</t>
        </r>
        <r>
          <rPr>
            <sz val="9"/>
            <rFont val="Tahoma"/>
            <charset val="186"/>
          </rPr>
          <t xml:space="preserve">
konsultavimasis susijęs su VPS rengimu</t>
        </r>
      </text>
    </comment>
    <comment ref="W9" authorId="1">
      <text>
        <r>
          <rPr>
            <b/>
            <sz val="9"/>
            <rFont val="Tahoma"/>
            <charset val="186"/>
          </rPr>
          <t>Tomas Čižauskas:</t>
        </r>
        <r>
          <rPr>
            <sz val="9"/>
            <rFont val="Tahoma"/>
            <charset val="186"/>
          </rPr>
          <t xml:space="preserve">
atlyginimai darbuotojams ir patalpų nuomos išlaidos</t>
        </r>
      </text>
    </comment>
    <comment ref="J10" authorId="2">
      <text>
        <r>
          <rPr>
            <b/>
            <sz val="9"/>
            <rFont val="Tahoma"/>
            <charset val="186"/>
          </rPr>
          <t>Gražina Čepaitienė:</t>
        </r>
        <r>
          <rPr>
            <sz val="9"/>
            <rFont val="Tahoma"/>
            <charset val="186"/>
          </rPr>
          <t xml:space="preserve">
Viešųjų ryšių veiksmai</t>
        </r>
      </text>
    </comment>
    <comment ref="W10" authorId="1">
      <text>
        <r>
          <rPr>
            <b/>
            <sz val="9"/>
            <rFont val="Tahoma"/>
            <charset val="186"/>
          </rPr>
          <t>Tomas Čižauskas:</t>
        </r>
        <r>
          <rPr>
            <sz val="9"/>
            <rFont val="Tahoma"/>
            <charset val="186"/>
          </rPr>
          <t xml:space="preserve">
sąskaitos atidarymo ir kanc. prekių</t>
        </r>
      </text>
    </comment>
    <comment ref="G11" authorId="1">
      <text>
        <r>
          <rPr>
            <b/>
            <sz val="9"/>
            <rFont val="Tahoma"/>
            <charset val="186"/>
          </rPr>
          <t>Tomas Čižauskas:</t>
        </r>
        <r>
          <rPr>
            <sz val="9"/>
            <rFont val="Tahoma"/>
            <charset val="186"/>
          </rPr>
          <t xml:space="preserve">
konsultavimasis susijęs su VPS rengimu</t>
        </r>
      </text>
    </comment>
    <comment ref="W11" authorId="1">
      <text>
        <r>
          <rPr>
            <b/>
            <sz val="9"/>
            <rFont val="Tahoma"/>
            <charset val="186"/>
          </rPr>
          <t>Tomas Čižauskas:</t>
        </r>
        <r>
          <rPr>
            <sz val="9"/>
            <rFont val="Tahoma"/>
            <charset val="186"/>
          </rPr>
          <t xml:space="preserve">
Atlyginimas darbuotojams ir sąskaitos atidarymo lėšos</t>
        </r>
      </text>
    </comment>
    <comment ref="G12" authorId="0">
      <text>
        <r>
          <rPr>
            <b/>
            <sz val="9"/>
            <rFont val="Tahoma"/>
            <charset val="186"/>
          </rPr>
          <t>Roma Kvedarienė:</t>
        </r>
        <r>
          <rPr>
            <sz val="9"/>
            <rFont val="Tahoma"/>
            <charset val="186"/>
          </rPr>
          <t xml:space="preserve">
Konsultavimas VPS rengimo ir administravimo klausimais</t>
        </r>
      </text>
    </comment>
    <comment ref="W12" authorId="0">
      <text>
        <r>
          <rPr>
            <b/>
            <sz val="9"/>
            <rFont val="Tahoma"/>
            <charset val="186"/>
          </rPr>
          <t>Roma Kvedarienė:</t>
        </r>
        <r>
          <rPr>
            <sz val="9"/>
            <rFont val="Tahoma"/>
            <charset val="186"/>
          </rPr>
          <t xml:space="preserve">
Patalp7 i6laikymas ir kancialiarin4s i6laidos</t>
        </r>
      </text>
    </comment>
    <comment ref="G13" authorId="0">
      <text>
        <r>
          <rPr>
            <b/>
            <sz val="9"/>
            <rFont val="Tahoma"/>
            <charset val="186"/>
          </rPr>
          <t>Roma Kvedarienė:</t>
        </r>
        <r>
          <rPr>
            <sz val="9"/>
            <rFont val="Tahoma"/>
            <charset val="186"/>
          </rPr>
          <t xml:space="preserve">
Konsultavimas VPS rengimo ir administravimo klausimais</t>
        </r>
      </text>
    </comment>
    <comment ref="W13" authorId="0">
      <text>
        <r>
          <rPr>
            <b/>
            <sz val="9"/>
            <rFont val="Tahoma"/>
            <charset val="186"/>
          </rPr>
          <t>Roma Kvedarienė:</t>
        </r>
        <r>
          <rPr>
            <sz val="9"/>
            <rFont val="Tahoma"/>
            <charset val="186"/>
          </rPr>
          <t xml:space="preserve">
Atlygis darbuotojams ir patalpų išlaikymas</t>
        </r>
      </text>
    </comment>
  </commentList>
</comments>
</file>

<file path=xl/sharedStrings.xml><?xml version="1.0" encoding="utf-8"?>
<sst xmlns="http://schemas.openxmlformats.org/spreadsheetml/2006/main" count="286" uniqueCount="222">
  <si>
    <t>1 priedas. Istoriniai duomenys</t>
  </si>
  <si>
    <t>Eil. Nr.</t>
  </si>
  <si>
    <t>Projekto Nr.</t>
  </si>
  <si>
    <t>Savivaldybė, kurioje buvo kuriama vietos plėtros strategija (VPS) (pasirinkti iš sąrašo)</t>
  </si>
  <si>
    <t>VPS parengimo metai</t>
  </si>
  <si>
    <t>Vietos plėtros strategijos (VPS) parengimo patirtos ir tinkamos finansuoti pripažintos išlaidos, Eur</t>
  </si>
  <si>
    <t>Iš viso, Eur</t>
  </si>
  <si>
    <t>Eliminuota</t>
  </si>
  <si>
    <t>Eliminavimo priežastis</t>
  </si>
  <si>
    <t>VPS parengimas, Eur</t>
  </si>
  <si>
    <t>Organizacijos / asociacijos gebėjimų stiprinimas (mokymai ir pan.), Eur</t>
  </si>
  <si>
    <t>Atlygis už parengtą VPS (DU), Eur</t>
  </si>
  <si>
    <t>Konsultacijos vietos gyventojams, Eur</t>
  </si>
  <si>
    <t>Informaciniai renginiai, Eur</t>
  </si>
  <si>
    <t>Viešinimo renginiai, Eur</t>
  </si>
  <si>
    <t>Statistiniai tyrimai, Eur</t>
  </si>
  <si>
    <t>Ekspertinis tyrimo vertinimas, Eur</t>
  </si>
  <si>
    <t>Viešinimas, Eur</t>
  </si>
  <si>
    <t>Viešųjų ryšių paslaugos, Eur</t>
  </si>
  <si>
    <t>Vietinės kelionės, Eur</t>
  </si>
  <si>
    <t>Kitos išlaidos</t>
  </si>
  <si>
    <t>Patalpų nuomos išlaidos, Eur</t>
  </si>
  <si>
    <t>Komunaliniai mokesčiai, Eur</t>
  </si>
  <si>
    <t>Darbo užmokestis, Eur</t>
  </si>
  <si>
    <t>Sąskaitos atidarymo išlaidos, Eur</t>
  </si>
  <si>
    <t xml:space="preserve">Kanceliarinių prekių  išlaidos, Eur </t>
  </si>
  <si>
    <t>.........................(įrašyti)</t>
  </si>
  <si>
    <t>Bendra kitų išlaidų suma*, Eur</t>
  </si>
  <si>
    <t>35PP-KL-15-1-00001</t>
  </si>
  <si>
    <t>Palangos m. sav.</t>
  </si>
  <si>
    <t>Tinkamos išlaidos</t>
  </si>
  <si>
    <t xml:space="preserve">35PP-KL-15-1-00008 </t>
  </si>
  <si>
    <t>Klaipėdos m. sav.</t>
  </si>
  <si>
    <t>Projekto vykdytojas nepateikė VPS parengimo išlaidų apmokėjimo dokumentų</t>
  </si>
  <si>
    <t>35PP-KK-15-1-00002</t>
  </si>
  <si>
    <t>Raseinių r. sav.</t>
  </si>
  <si>
    <t>35PP-KL-15-1-00006</t>
  </si>
  <si>
    <t>Šilutės r. sav.</t>
  </si>
  <si>
    <t>35PP-KV-15-1-00011</t>
  </si>
  <si>
    <t>Vilniaus r. sav.</t>
  </si>
  <si>
    <t>35PP-KL-15-1-00004</t>
  </si>
  <si>
    <t>Neringos sav.</t>
  </si>
  <si>
    <t>35PP-KK-15-1-00009</t>
  </si>
  <si>
    <t>Prienų r. sav.</t>
  </si>
  <si>
    <t>35PP-KL-1-00143</t>
  </si>
  <si>
    <t>Klaipėdos r. sav.</t>
  </si>
  <si>
    <t>35PP-KS-17-1-01643</t>
  </si>
  <si>
    <t>Šiaulių r. sav.</t>
  </si>
  <si>
    <t>*įrašyti, jeigu buvo kitų išlaidų, kurios nepaminėtos šioje lentelėje</t>
  </si>
  <si>
    <t>2 priedas. Duomenų indeksavimas ir skaičiavimai.</t>
  </si>
  <si>
    <t>Duomenų indeksavimas</t>
  </si>
  <si>
    <t>Metai indeksavimui</t>
  </si>
  <si>
    <t>Darbo užmokesčio išlaidų bendra suma, Eur</t>
  </si>
  <si>
    <t>Indeksuota darbo užmokesčio išlaidų suma 2017 m. lygmeniu</t>
  </si>
  <si>
    <t>Indeksuota darbo užmokesčio išlaidų suma 2018 m. lygmeniu</t>
  </si>
  <si>
    <t>Indeksuota darbo užmokesčio išlaidų suma 2019 m. lygmeniu</t>
  </si>
  <si>
    <t>Indeksuota darbo užmokesčio išlaidų suma 2020 m. lygmeniu</t>
  </si>
  <si>
    <t>Indeksuota darbo užmokesčio išlaidų suma 2021 m. lygmeniu</t>
  </si>
  <si>
    <t>PVM neapmokestinamų paslaugų išlaidų bendra suma, Eur**</t>
  </si>
  <si>
    <t>Indeksuota PVM neapmokestinamų paslaugų išlaidų suma 2021 m. lygmeniu</t>
  </si>
  <si>
    <t>Prekių ir paslaugų, kurioms taikomas standartinis PVM, išlaidų bendra suma, Eur</t>
  </si>
  <si>
    <t>Indeksuota prekių ir paslaugų, kurioms taikomas standartinis PVM, išlaidų suma 2021 m. lygmeniu</t>
  </si>
  <si>
    <t>Indeksuota prekių ir paslaugų, kurioms taikomas standartinis PVM, išlaidų suma be PVM 2021 m. lygmeniu</t>
  </si>
  <si>
    <r>
      <rPr>
        <sz val="8"/>
        <color theme="1"/>
        <rFont val="Calibri"/>
        <charset val="186"/>
        <scheme val="minor"/>
      </rPr>
      <t>**</t>
    </r>
    <r>
      <rPr>
        <b/>
        <sz val="8"/>
        <color theme="1"/>
        <rFont val="Calibri"/>
        <charset val="186"/>
        <scheme val="minor"/>
      </rPr>
      <t>Lietuvos Respublikos pridėtinės vertės mokesčio įstatymo  22 straipsnis.</t>
    </r>
    <r>
      <rPr>
        <sz val="8"/>
        <color theme="1"/>
        <rFont val="Calibri"/>
        <charset val="186"/>
        <scheme val="minor"/>
      </rPr>
      <t xml:space="preserve"> Švietimo ir mokymo paslaugos
1. PVM neapmokestinami ikimokyklinis ugdymas, pradinio, pagrindinio, vidurinio, aukštesniojo ir aukštojo išsilavinimo teikimas, vaikų ir jaunimo papildomas ugdymas (dailės, muzikos ar kitose srityse), studijos aukštosiose mokyklose, profesinis mokymas, jeigu šias paslaugas teikia juridiniai asmenys, teisės aktų nustatyta tvarka įgiję teisę jas teikti, taip pat kvalifikacijos kėlimas ir perkvalifikavimas, jeigu šias paslaugas teikia pelno nesiekiantys juridiniai asmenys, teisės aktų nustatyta tvarka įgiję teisę jas teikti.
2. PVM neapmokestinamos šio straipsnio 1 dalyje nurodytų asmenų tiekiamos prekės ir teikiamos kitos, negu nurodyta šio straipsnio 1 dalyje, paslaugos, kai tenkinamos visos šios sąlygos:
1) šios prekės tiekiamos ir paslaugos teikiamos šio straipsnio 1 dalyje nurodytų paslaugų vartotojams;
2) šių prekių tiekimas ir paslaugų teikimas yra susiję su šio straipsnio 1 dalyje nurodytų paslaugų teikimu.
3. Lietuvos Respublikos Vyriausybė turi teisę nustatyti šio straipsnio 2 dalies nuostatų taikymo sąlygas ir apribojimus.
4. PVM neapmokestinami moksliniai tyrimai, kuriuos atlieka šio straipsnio 1 dalyje nurodytos studijų ir mokslo įstaigos ir kurių pobūdis susijęs su šių įstaigų teikiamomis aukštojo išsilavinimo ir (arba) studijų paslaugomis.
5. PVM neapmokestinamos fizinių asmenų teikiamos mokymo paslaugos, jeigu mokymo programos tapačios atitinkamų dalykų pagrindinio, vidurinio ir (arba) aukštojo mokslo programoms.                                      </t>
    </r>
    <r>
      <rPr>
        <b/>
        <sz val="8"/>
        <color theme="1"/>
        <rFont val="Calibri"/>
        <charset val="186"/>
        <scheme val="minor"/>
      </rPr>
      <t>28 straipsnio. Finansinės paslaugos 3 p.</t>
    </r>
    <r>
      <rPr>
        <sz val="8"/>
        <color theme="1"/>
        <rFont val="Calibri"/>
        <charset val="186"/>
        <scheme val="minor"/>
      </rPr>
      <t xml:space="preserve"> PVM neapmokestinamos indėlių ir kitų grąžintinų lėšų priėmimo ir tvarkymo paslaugos, atsiskaitymų tarp bankų ir (arba) kitų kredito įstaigų įskaitymas (kliringas), taip pat kitos su atsiskaitymų organizavimu susijusios paslaugos, pinigų pervedimas, atsiskaitymo negrynaisiais pinigais organizavimas (įskaitant banko kortelių ir kitų mokėjimo priemonių išleidimą, jų turėtojų aptarnavimo paslaugas ir operacijų su jomis atlikimą), akredityvų išleidimas ir susijusios su jais operacijos, taip pat sandoriai dėl skolų ir skolinių pasižadėjimų. Šios dalies nuostatos netaikomos skolų išieškojimo paslaugoms, taip pat finansuotojo paslaugoms, teikiamoms pagal faktoringo sutartį.</t>
    </r>
  </si>
  <si>
    <t>3 priedas. Statistikos departamento duomenys apie Vartotojų kainų indeksą ir indeksavimo koeficientai</t>
  </si>
  <si>
    <t>Vartotojų kainų indeksai (2015 m. – 100)</t>
  </si>
  <si>
    <t/>
  </si>
  <si>
    <t>00 Vartojimo prekės ir paslaugos</t>
  </si>
  <si>
    <t>Laikotarpis</t>
  </si>
  <si>
    <t xml:space="preserve">Vidutinis metinis VKI </t>
  </si>
  <si>
    <t>2016 m. duomenų perskaičiavimo į 2021 m. kainų lygį indeksavimo koeficientas</t>
  </si>
  <si>
    <t>2017 m. duomenų perskaičiavimo į 2021 m. kainų lygį indeksavimo koeficientas</t>
  </si>
  <si>
    <t>Vartotojų kainų indeksai (2015 m. – 100) | -</t>
  </si>
  <si>
    <t>2021M12</t>
  </si>
  <si>
    <t>2021M11</t>
  </si>
  <si>
    <t>2021M10</t>
  </si>
  <si>
    <t>2021M09</t>
  </si>
  <si>
    <t>2021M08</t>
  </si>
  <si>
    <t>2021M07</t>
  </si>
  <si>
    <t>2021M06</t>
  </si>
  <si>
    <t>2021M05</t>
  </si>
  <si>
    <t>2021M04</t>
  </si>
  <si>
    <t>2021M03</t>
  </si>
  <si>
    <t>2021M02</t>
  </si>
  <si>
    <t>2021M01</t>
  </si>
  <si>
    <t>2020M12</t>
  </si>
  <si>
    <t>2020M11</t>
  </si>
  <si>
    <t>2020M10</t>
  </si>
  <si>
    <t>2020M09</t>
  </si>
  <si>
    <t>2020M08</t>
  </si>
  <si>
    <t>2020M07</t>
  </si>
  <si>
    <t>2020M06</t>
  </si>
  <si>
    <t>2020M05</t>
  </si>
  <si>
    <t>2020M04</t>
  </si>
  <si>
    <t>2020M03</t>
  </si>
  <si>
    <t>2020M02</t>
  </si>
  <si>
    <t>2020M01</t>
  </si>
  <si>
    <t>2019M12</t>
  </si>
  <si>
    <t>2019M11</t>
  </si>
  <si>
    <t>2019M10</t>
  </si>
  <si>
    <t>2019M09</t>
  </si>
  <si>
    <t>2019M08</t>
  </si>
  <si>
    <t>2019M07</t>
  </si>
  <si>
    <t>2019M06</t>
  </si>
  <si>
    <t>2019M05</t>
  </si>
  <si>
    <t>2019M04</t>
  </si>
  <si>
    <t>2019M03</t>
  </si>
  <si>
    <t>2019M02</t>
  </si>
  <si>
    <t>2019M01</t>
  </si>
  <si>
    <t>2018M12</t>
  </si>
  <si>
    <t>2018M11</t>
  </si>
  <si>
    <t>2018M10</t>
  </si>
  <si>
    <t>2018M09</t>
  </si>
  <si>
    <t>2018M08</t>
  </si>
  <si>
    <t>2018M07</t>
  </si>
  <si>
    <t>2018M06</t>
  </si>
  <si>
    <t>2018M05</t>
  </si>
  <si>
    <t>2018M04</t>
  </si>
  <si>
    <t>2018M03</t>
  </si>
  <si>
    <t>2018M02</t>
  </si>
  <si>
    <t>2018M01</t>
  </si>
  <si>
    <t>2017M12</t>
  </si>
  <si>
    <t>2017M11</t>
  </si>
  <si>
    <t>2017M10</t>
  </si>
  <si>
    <t>2017M09</t>
  </si>
  <si>
    <t>2017M08</t>
  </si>
  <si>
    <t>2017M07</t>
  </si>
  <si>
    <t>2017M06</t>
  </si>
  <si>
    <t>2017M05</t>
  </si>
  <si>
    <t>2017M04</t>
  </si>
  <si>
    <t>2017M03</t>
  </si>
  <si>
    <t>2017M02</t>
  </si>
  <si>
    <t>2017M01</t>
  </si>
  <si>
    <t>2016M12</t>
  </si>
  <si>
    <t>2016M11</t>
  </si>
  <si>
    <t>2016M10</t>
  </si>
  <si>
    <t>2016M09</t>
  </si>
  <si>
    <t>2016M08</t>
  </si>
  <si>
    <t>2016M07</t>
  </si>
  <si>
    <t>2016M06</t>
  </si>
  <si>
    <t>2016M05</t>
  </si>
  <si>
    <t>2016M04</t>
  </si>
  <si>
    <t>2016M03</t>
  </si>
  <si>
    <t>2016M02</t>
  </si>
  <si>
    <t>2016M01</t>
  </si>
  <si>
    <t xml:space="preserve">Šaltinis: </t>
  </si>
  <si>
    <t>Rodiklių duomenų bazė - Oficialiosios statistikos portalas</t>
  </si>
  <si>
    <t>4 priedas. Darbo užmokesčio indeksai (mėnesiniai)</t>
  </si>
  <si>
    <t>TOTAL Iš viso pagal ekonomines veiklos rūšis</t>
  </si>
  <si>
    <t>Bruto</t>
  </si>
  <si>
    <t>Lietuvos Respublika</t>
  </si>
  <si>
    <t>palyginti su ankstesniais metais</t>
  </si>
  <si>
    <t>Darbo užmokesčio indeksas (mėnesinis) | proc.</t>
  </si>
  <si>
    <t>2021</t>
  </si>
  <si>
    <t>2020</t>
  </si>
  <si>
    <t>2019</t>
  </si>
  <si>
    <t>2018</t>
  </si>
  <si>
    <t>2017</t>
  </si>
  <si>
    <t>2016</t>
  </si>
  <si>
    <t>Šaltinis:</t>
  </si>
  <si>
    <t>5 priedas. Nustatyta fiksuotoji suma (FS)</t>
  </si>
  <si>
    <t>FS</t>
  </si>
  <si>
    <t>Suma (Eur)</t>
  </si>
  <si>
    <t>FS kategorijos</t>
  </si>
  <si>
    <t>FS nustatyta suma (Eur)</t>
  </si>
  <si>
    <t>Darbo užmokesčio išlaidos</t>
  </si>
  <si>
    <t>PVM neapmokestinamų paslaugų išlaidos</t>
  </si>
  <si>
    <t>Prekių ir paslaugų, kurioms taikomas standartinis PVM, išlaidos</t>
  </si>
  <si>
    <t>Vietos plėtros strategijos parengimo fiksuotoji suma</t>
  </si>
  <si>
    <t>be PVM</t>
  </si>
  <si>
    <t>su PVM</t>
  </si>
  <si>
    <t>Akmenės r. sav.</t>
  </si>
  <si>
    <t>Alytaus m. sav.</t>
  </si>
  <si>
    <t>Alytaus r. sav.</t>
  </si>
  <si>
    <t>Anykščių r. sav.</t>
  </si>
  <si>
    <t>Birštono sav.</t>
  </si>
  <si>
    <t>Biržų r. sav.</t>
  </si>
  <si>
    <t>Druskininkų sav.</t>
  </si>
  <si>
    <t>Elektrėnų sav.</t>
  </si>
  <si>
    <t>Ignalinos r. sav.</t>
  </si>
  <si>
    <t>Jonavos r. sav.</t>
  </si>
  <si>
    <t>Joniškio r. sav.</t>
  </si>
  <si>
    <t>Jurbarko r. sav.</t>
  </si>
  <si>
    <t>Kaišiadorių r. sav.</t>
  </si>
  <si>
    <t>Kalvarijos sav.</t>
  </si>
  <si>
    <t>Kauno m. sav.</t>
  </si>
  <si>
    <t>Kauno r. sav.</t>
  </si>
  <si>
    <t>Kazlų Rūdos sav.</t>
  </si>
  <si>
    <t>Kėdainių r. sav.</t>
  </si>
  <si>
    <t>Kelmės r. sav.</t>
  </si>
  <si>
    <t>Kretingos r. sav.</t>
  </si>
  <si>
    <t>Kupiškio r. sav.</t>
  </si>
  <si>
    <t>Lazdijų r. sav.</t>
  </si>
  <si>
    <t>Marijampolės sav.</t>
  </si>
  <si>
    <t>Mažeikių r. sav.</t>
  </si>
  <si>
    <t>Molėtų r. sav.</t>
  </si>
  <si>
    <t>Pagėgių sav.</t>
  </si>
  <si>
    <t>Pakruojo r. sav.</t>
  </si>
  <si>
    <t>Panevėžio m. sav.</t>
  </si>
  <si>
    <t>Panevėžio r. sav.</t>
  </si>
  <si>
    <t>Pasvalio r. sav.</t>
  </si>
  <si>
    <t>Plungės r. sav.</t>
  </si>
  <si>
    <t>Radviliškio r. sav.</t>
  </si>
  <si>
    <t>Rietavo sav.</t>
  </si>
  <si>
    <t>Rokiškio r. sav.</t>
  </si>
  <si>
    <t>Skuodo r. sav.</t>
  </si>
  <si>
    <t>Šakių r. sav.</t>
  </si>
  <si>
    <t>Šalčininkų r. sav.</t>
  </si>
  <si>
    <t>Šiaulių m. sav.</t>
  </si>
  <si>
    <t>Šilalės r. sav.</t>
  </si>
  <si>
    <t>Širvintų r. sav.</t>
  </si>
  <si>
    <t>Švenčionių r. sav.</t>
  </si>
  <si>
    <t>Tauragės r. sav.</t>
  </si>
  <si>
    <t>Telšių r. sav.</t>
  </si>
  <si>
    <t>Trakų r. sav.</t>
  </si>
  <si>
    <t>Ukmergės r. sav.</t>
  </si>
  <si>
    <t>Utenos r. sav.</t>
  </si>
  <si>
    <t>Varėnos r. sav.</t>
  </si>
  <si>
    <t>Vilkaviškio r. sav.</t>
  </si>
  <si>
    <t>Vilniaus m. sav.</t>
  </si>
  <si>
    <t>Visagino sav.</t>
  </si>
  <si>
    <t>Zarasų r. sav.</t>
  </si>
</sst>
</file>

<file path=xl/styles.xml><?xml version="1.0" encoding="utf-8"?>
<styleSheet xmlns="http://schemas.openxmlformats.org/spreadsheetml/2006/main">
  <numFmts count="8">
    <numFmt numFmtId="176" formatCode="_ * #,##0_ ;_ * \-#,##0_ ;_ * &quot;-&quot;_ ;_ @_ "/>
    <numFmt numFmtId="42" formatCode="_(&quot;$&quot;* #,##0_);_(&quot;$&quot;* \(#,##0\);_(&quot;$&quot;* &quot;-&quot;_);_(@_)"/>
    <numFmt numFmtId="177" formatCode="_-* #,##0.00_-;\-* #,##0.00_-;_-* &quot;-&quot;??_-;_-@_-"/>
    <numFmt numFmtId="44" formatCode="_(&quot;$&quot;* #,##0.00_);_(&quot;$&quot;* \(#,##0.00\);_(&quot;$&quot;* &quot;-&quot;??_);_(@_)"/>
    <numFmt numFmtId="178" formatCode="0.0"/>
    <numFmt numFmtId="179" formatCode="0.000"/>
    <numFmt numFmtId="180" formatCode="0.0000"/>
    <numFmt numFmtId="181" formatCode="_-* #,##0.00\ _€_-;\-* #,##0.00\ _€_-;_-* &quot;-&quot;??\ _€_-;_-@_-"/>
  </numFmts>
  <fonts count="39">
    <font>
      <sz val="11"/>
      <color theme="1"/>
      <name val="Calibri"/>
      <charset val="186"/>
      <scheme val="minor"/>
    </font>
    <font>
      <sz val="9"/>
      <color rgb="FF333333"/>
      <name val="Arial"/>
      <charset val="186"/>
    </font>
    <font>
      <b/>
      <sz val="8"/>
      <color theme="1"/>
      <name val="Calibri"/>
      <charset val="186"/>
      <scheme val="minor"/>
    </font>
    <font>
      <sz val="8"/>
      <color theme="1"/>
      <name val="Calibri"/>
      <charset val="186"/>
      <scheme val="minor"/>
    </font>
    <font>
      <b/>
      <sz val="8"/>
      <color theme="0"/>
      <name val="Calibri"/>
      <charset val="186"/>
      <scheme val="minor"/>
    </font>
    <font>
      <sz val="8"/>
      <name val="Calibri"/>
      <charset val="186"/>
      <scheme val="minor"/>
    </font>
    <font>
      <b/>
      <sz val="8"/>
      <name val="Calibri"/>
      <charset val="186"/>
      <scheme val="minor"/>
    </font>
    <font>
      <sz val="8"/>
      <color rgb="FF000000"/>
      <name val="Calibri"/>
      <charset val="186"/>
      <scheme val="minor"/>
    </font>
    <font>
      <b/>
      <sz val="8"/>
      <color rgb="FF1C1C1C"/>
      <name val="Calibri"/>
      <charset val="186"/>
      <scheme val="minor"/>
    </font>
    <font>
      <sz val="8"/>
      <color rgb="FF1C1C1C"/>
      <name val="Calibri"/>
      <charset val="186"/>
      <scheme val="minor"/>
    </font>
    <font>
      <u/>
      <sz val="8"/>
      <color theme="10"/>
      <name val="Calibri"/>
      <charset val="186"/>
      <scheme val="minor"/>
    </font>
    <font>
      <b/>
      <sz val="8"/>
      <color theme="0"/>
      <name val="Calibri"/>
      <charset val="134"/>
      <scheme val="minor"/>
    </font>
    <font>
      <sz val="8"/>
      <color theme="1"/>
      <name val="Calibri"/>
      <charset val="134"/>
      <scheme val="minor"/>
    </font>
    <font>
      <sz val="11"/>
      <name val="Calibri"/>
      <charset val="186"/>
      <scheme val="minor"/>
    </font>
    <font>
      <u/>
      <sz val="11"/>
      <color theme="10"/>
      <name val="Calibri"/>
      <charset val="186"/>
      <scheme val="minor"/>
    </font>
    <font>
      <b/>
      <sz val="8"/>
      <color rgb="FF000000"/>
      <name val="Calibri"/>
      <charset val="186"/>
      <scheme val="minor"/>
    </font>
    <font>
      <u/>
      <sz val="8"/>
      <color theme="1"/>
      <name val="Calibri"/>
      <charset val="186"/>
      <scheme val="minor"/>
    </font>
    <font>
      <sz val="11"/>
      <color theme="0"/>
      <name val="Calibri"/>
      <charset val="0"/>
      <scheme val="minor"/>
    </font>
    <font>
      <sz val="11"/>
      <color theme="1"/>
      <name val="Calibri"/>
      <charset val="134"/>
      <scheme val="minor"/>
    </font>
    <font>
      <sz val="11"/>
      <color theme="1"/>
      <name val="Calibri"/>
      <charset val="0"/>
      <scheme val="minor"/>
    </font>
    <font>
      <sz val="11"/>
      <color rgb="FF3F3F76"/>
      <name val="Calibri"/>
      <charset val="0"/>
      <scheme val="minor"/>
    </font>
    <font>
      <u/>
      <sz val="11"/>
      <color rgb="FF800080"/>
      <name val="Calibri"/>
      <charset val="0"/>
      <scheme val="minor"/>
    </font>
    <font>
      <b/>
      <sz val="11"/>
      <color theme="3"/>
      <name val="Calibri"/>
      <charset val="134"/>
      <scheme val="minor"/>
    </font>
    <font>
      <b/>
      <sz val="11"/>
      <color rgb="FFFFFFFF"/>
      <name val="Calibri"/>
      <charset val="0"/>
      <scheme val="minor"/>
    </font>
    <font>
      <b/>
      <sz val="13"/>
      <color theme="3"/>
      <name val="Calibri"/>
      <charset val="134"/>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1"/>
      <color rgb="FF3F3F3F"/>
      <name val="Calibri"/>
      <charset val="0"/>
      <scheme val="minor"/>
    </font>
    <font>
      <sz val="11"/>
      <color rgb="FF006100"/>
      <name val="Calibri"/>
      <charset val="0"/>
      <scheme val="minor"/>
    </font>
    <font>
      <b/>
      <sz val="11"/>
      <color rgb="FFFA7D00"/>
      <name val="Calibri"/>
      <charset val="0"/>
      <scheme val="minor"/>
    </font>
    <font>
      <sz val="11"/>
      <color rgb="FFFA7D00"/>
      <name val="Calibri"/>
      <charset val="0"/>
      <scheme val="minor"/>
    </font>
    <font>
      <sz val="11"/>
      <color rgb="FF9C0006"/>
      <name val="Calibri"/>
      <charset val="0"/>
      <scheme val="minor"/>
    </font>
    <font>
      <b/>
      <sz val="11"/>
      <color theme="1"/>
      <name val="Calibri"/>
      <charset val="0"/>
      <scheme val="minor"/>
    </font>
    <font>
      <sz val="11"/>
      <color rgb="FF9C6500"/>
      <name val="Calibri"/>
      <charset val="0"/>
      <scheme val="minor"/>
    </font>
    <font>
      <sz val="11"/>
      <color theme="1"/>
      <name val="Calibri"/>
      <charset val="134"/>
      <scheme val="minor"/>
    </font>
    <font>
      <b/>
      <sz val="9"/>
      <name val="Tahoma"/>
      <charset val="186"/>
    </font>
    <font>
      <sz val="9"/>
      <name val="Tahoma"/>
      <charset val="186"/>
    </font>
  </fonts>
  <fills count="36">
    <fill>
      <patternFill patternType="none"/>
    </fill>
    <fill>
      <patternFill patternType="gray125"/>
    </fill>
    <fill>
      <patternFill patternType="solid">
        <fgColor theme="0"/>
        <bgColor indexed="64"/>
      </patternFill>
    </fill>
    <fill>
      <patternFill patternType="solid">
        <fgColor rgb="FF00C1C9"/>
        <bgColor indexed="64"/>
      </patternFill>
    </fill>
    <fill>
      <patternFill patternType="solid">
        <fgColor rgb="FFFFFFFF"/>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rgb="FFFFCC99"/>
        <bgColor indexed="64"/>
      </patternFill>
    </fill>
    <fill>
      <patternFill patternType="solid">
        <fgColor theme="6"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5" tint="0.599993896298105"/>
        <bgColor indexed="64"/>
      </patternFill>
    </fill>
    <fill>
      <patternFill patternType="solid">
        <fgColor rgb="FFF2F2F2"/>
        <bgColor indexed="64"/>
      </patternFill>
    </fill>
    <fill>
      <patternFill patternType="solid">
        <fgColor rgb="FFC6EFCE"/>
        <bgColor indexed="64"/>
      </patternFill>
    </fill>
    <fill>
      <patternFill patternType="solid">
        <fgColor theme="4"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6"/>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9"/>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399975585192419"/>
        <bgColor indexed="64"/>
      </patternFill>
    </fill>
  </fills>
  <borders count="51">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medium">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theme="1"/>
      </left>
      <right style="medium">
        <color auto="1"/>
      </right>
      <top style="medium">
        <color auto="1"/>
      </top>
      <bottom style="thin">
        <color theme="1"/>
      </bottom>
      <diagonal/>
    </border>
    <border>
      <left style="medium">
        <color auto="1"/>
      </left>
      <right/>
      <top style="thin">
        <color auto="1"/>
      </top>
      <bottom style="thin">
        <color auto="1"/>
      </bottom>
      <diagonal/>
    </border>
    <border>
      <left style="thin">
        <color theme="1"/>
      </left>
      <right style="medium">
        <color auto="1"/>
      </right>
      <top style="thin">
        <color theme="1"/>
      </top>
      <bottom style="thin">
        <color theme="1"/>
      </bottom>
      <diagonal/>
    </border>
    <border>
      <left style="medium">
        <color auto="1"/>
      </left>
      <right/>
      <top style="thin">
        <color auto="1"/>
      </top>
      <bottom style="medium">
        <color auto="1"/>
      </bottom>
      <diagonal/>
    </border>
    <border>
      <left style="thin">
        <color theme="1"/>
      </left>
      <right style="medium">
        <color auto="1"/>
      </right>
      <top style="thin">
        <color theme="1"/>
      </top>
      <bottom style="medium">
        <color auto="1"/>
      </bottom>
      <diagonal/>
    </border>
    <border>
      <left style="thin">
        <color theme="0" tint="-0.149998474074526"/>
      </left>
      <right style="thin">
        <color theme="0" tint="-0.149998474074526"/>
      </right>
      <top style="thin">
        <color theme="0" tint="-0.149998474074526"/>
      </top>
      <bottom style="thin">
        <color theme="0" tint="-0.149998474074526"/>
      </bottom>
      <diagonal/>
    </border>
    <border>
      <left style="thin">
        <color theme="0" tint="-0.149998474074526"/>
      </left>
      <right style="thin">
        <color theme="0" tint="-0.149998474074526"/>
      </right>
      <top style="thin">
        <color theme="0" tint="-0.149998474074526"/>
      </top>
      <bottom/>
      <diagonal/>
    </border>
    <border>
      <left style="medium">
        <color auto="1"/>
      </left>
      <right style="medium">
        <color auto="1"/>
      </right>
      <top style="medium">
        <color auto="1"/>
      </top>
      <bottom style="medium">
        <color auto="1"/>
      </bottom>
      <diagonal/>
    </border>
    <border>
      <left/>
      <right style="thin">
        <color theme="0" tint="-0.149998474074526"/>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0" fontId="19" fillId="6" borderId="0" applyNumberFormat="0" applyBorder="0" applyAlignment="0" applyProtection="0">
      <alignment vertical="center"/>
    </xf>
    <xf numFmtId="177" fontId="0" fillId="0" borderId="0" applyFont="0" applyFill="0" applyBorder="0" applyAlignment="0" applyProtection="0"/>
    <xf numFmtId="176" fontId="18" fillId="0" borderId="0" applyFont="0" applyFill="0" applyBorder="0" applyAlignment="0" applyProtection="0">
      <alignment vertical="center"/>
    </xf>
    <xf numFmtId="42"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0" fontId="14" fillId="0" borderId="0" applyNumberFormat="0" applyFill="0" applyBorder="0" applyAlignment="0" applyProtection="0"/>
    <xf numFmtId="0" fontId="17" fillId="11" borderId="0" applyNumberFormat="0" applyBorder="0" applyAlignment="0" applyProtection="0">
      <alignment vertical="center"/>
    </xf>
    <xf numFmtId="0" fontId="21" fillId="0" borderId="0" applyNumberFormat="0" applyFill="0" applyBorder="0" applyAlignment="0" applyProtection="0">
      <alignment vertical="center"/>
    </xf>
    <xf numFmtId="0" fontId="23" fillId="12" borderId="44" applyNumberFormat="0" applyAlignment="0" applyProtection="0">
      <alignment vertical="center"/>
    </xf>
    <xf numFmtId="0" fontId="24" fillId="0" borderId="45" applyNumberFormat="0" applyFill="0" applyAlignment="0" applyProtection="0">
      <alignment vertical="center"/>
    </xf>
    <xf numFmtId="0" fontId="18" fillId="13" borderId="46" applyNumberFormat="0" applyFont="0" applyAlignment="0" applyProtection="0">
      <alignment vertical="center"/>
    </xf>
    <xf numFmtId="0" fontId="19" fillId="9" borderId="0" applyNumberFormat="0" applyBorder="0" applyAlignment="0" applyProtection="0">
      <alignment vertical="center"/>
    </xf>
    <xf numFmtId="0" fontId="25" fillId="0" borderId="0" applyNumberFormat="0" applyFill="0" applyBorder="0" applyAlignment="0" applyProtection="0">
      <alignment vertical="center"/>
    </xf>
    <xf numFmtId="0" fontId="19" fillId="14"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45" applyNumberFormat="0" applyFill="0" applyAlignment="0" applyProtection="0">
      <alignment vertical="center"/>
    </xf>
    <xf numFmtId="0" fontId="22" fillId="0" borderId="47" applyNumberFormat="0" applyFill="0" applyAlignment="0" applyProtection="0">
      <alignment vertical="center"/>
    </xf>
    <xf numFmtId="0" fontId="22" fillId="0" borderId="0" applyNumberFormat="0" applyFill="0" applyBorder="0" applyAlignment="0" applyProtection="0">
      <alignment vertical="center"/>
    </xf>
    <xf numFmtId="0" fontId="20" fillId="8" borderId="43" applyNumberFormat="0" applyAlignment="0" applyProtection="0">
      <alignment vertical="center"/>
    </xf>
    <xf numFmtId="0" fontId="17" fillId="5" borderId="0" applyNumberFormat="0" applyBorder="0" applyAlignment="0" applyProtection="0">
      <alignment vertical="center"/>
    </xf>
    <xf numFmtId="0" fontId="30" fillId="16" borderId="0" applyNumberFormat="0" applyBorder="0" applyAlignment="0" applyProtection="0">
      <alignment vertical="center"/>
    </xf>
    <xf numFmtId="0" fontId="29" fillId="15" borderId="48" applyNumberFormat="0" applyAlignment="0" applyProtection="0">
      <alignment vertical="center"/>
    </xf>
    <xf numFmtId="0" fontId="19" fillId="17" borderId="0" applyNumberFormat="0" applyBorder="0" applyAlignment="0" applyProtection="0">
      <alignment vertical="center"/>
    </xf>
    <xf numFmtId="0" fontId="31" fillId="15" borderId="43" applyNumberFormat="0" applyAlignment="0" applyProtection="0">
      <alignment vertical="center"/>
    </xf>
    <xf numFmtId="0" fontId="32" fillId="0" borderId="49" applyNumberFormat="0" applyFill="0" applyAlignment="0" applyProtection="0">
      <alignment vertical="center"/>
    </xf>
    <xf numFmtId="0" fontId="34" fillId="0" borderId="50" applyNumberFormat="0" applyFill="0" applyAlignment="0" applyProtection="0">
      <alignment vertical="center"/>
    </xf>
    <xf numFmtId="0" fontId="33" fillId="18" borderId="0" applyNumberFormat="0" applyBorder="0" applyAlignment="0" applyProtection="0">
      <alignment vertical="center"/>
    </xf>
    <xf numFmtId="0" fontId="35" fillId="19" borderId="0" applyNumberFormat="0" applyBorder="0" applyAlignment="0" applyProtection="0">
      <alignment vertical="center"/>
    </xf>
    <xf numFmtId="0" fontId="17" fillId="7" borderId="0" applyNumberFormat="0" applyBorder="0" applyAlignment="0" applyProtection="0">
      <alignment vertical="center"/>
    </xf>
    <xf numFmtId="0" fontId="36" fillId="0" borderId="0"/>
    <xf numFmtId="0" fontId="19" fillId="23" borderId="0" applyNumberFormat="0" applyBorder="0" applyAlignment="0" applyProtection="0">
      <alignment vertical="center"/>
    </xf>
    <xf numFmtId="0" fontId="17" fillId="22" borderId="0" applyNumberFormat="0" applyBorder="0" applyAlignment="0" applyProtection="0">
      <alignment vertical="center"/>
    </xf>
    <xf numFmtId="0" fontId="17" fillId="25" borderId="0" applyNumberFormat="0" applyBorder="0" applyAlignment="0" applyProtection="0">
      <alignment vertical="center"/>
    </xf>
    <xf numFmtId="0" fontId="19" fillId="27" borderId="0" applyNumberFormat="0" applyBorder="0" applyAlignment="0" applyProtection="0">
      <alignment vertical="center"/>
    </xf>
    <xf numFmtId="0" fontId="0" fillId="0" borderId="0"/>
    <xf numFmtId="0" fontId="19" fillId="24" borderId="0" applyNumberFormat="0" applyBorder="0" applyAlignment="0" applyProtection="0">
      <alignment vertical="center"/>
    </xf>
    <xf numFmtId="0" fontId="17" fillId="29" borderId="0" applyNumberFormat="0" applyBorder="0" applyAlignment="0" applyProtection="0">
      <alignment vertical="center"/>
    </xf>
    <xf numFmtId="0" fontId="17" fillId="20" borderId="0" applyNumberFormat="0" applyBorder="0" applyAlignment="0" applyProtection="0">
      <alignment vertical="center"/>
    </xf>
    <xf numFmtId="0" fontId="19" fillId="30" borderId="0" applyNumberFormat="0" applyBorder="0" applyAlignment="0" applyProtection="0">
      <alignment vertical="center"/>
    </xf>
    <xf numFmtId="0" fontId="17" fillId="31" borderId="0" applyNumberFormat="0" applyBorder="0" applyAlignment="0" applyProtection="0">
      <alignment vertical="center"/>
    </xf>
    <xf numFmtId="0" fontId="19" fillId="21" borderId="0" applyNumberFormat="0" applyBorder="0" applyAlignment="0" applyProtection="0">
      <alignment vertical="center"/>
    </xf>
    <xf numFmtId="0" fontId="19" fillId="34" borderId="0" applyNumberFormat="0" applyBorder="0" applyAlignment="0" applyProtection="0">
      <alignment vertical="center"/>
    </xf>
    <xf numFmtId="0" fontId="17" fillId="10" borderId="0" applyNumberFormat="0" applyBorder="0" applyAlignment="0" applyProtection="0">
      <alignment vertical="center"/>
    </xf>
    <xf numFmtId="0" fontId="19" fillId="28" borderId="0" applyNumberFormat="0" applyBorder="0" applyAlignment="0" applyProtection="0">
      <alignment vertical="center"/>
    </xf>
    <xf numFmtId="0" fontId="17" fillId="33" borderId="0" applyNumberFormat="0" applyBorder="0" applyAlignment="0" applyProtection="0">
      <alignment vertical="center"/>
    </xf>
    <xf numFmtId="0" fontId="17" fillId="26" borderId="0" applyNumberFormat="0" applyBorder="0" applyAlignment="0" applyProtection="0">
      <alignment vertical="center"/>
    </xf>
    <xf numFmtId="0" fontId="19" fillId="32" borderId="0" applyNumberFormat="0" applyBorder="0" applyAlignment="0" applyProtection="0">
      <alignment vertical="center"/>
    </xf>
    <xf numFmtId="0" fontId="17" fillId="35" borderId="0" applyNumberFormat="0" applyBorder="0" applyAlignment="0" applyProtection="0">
      <alignment vertical="center"/>
    </xf>
    <xf numFmtId="177" fontId="36" fillId="0" borderId="0" applyFont="0" applyFill="0" applyBorder="0" applyAlignment="0" applyProtection="0"/>
    <xf numFmtId="0" fontId="0" fillId="0" borderId="0"/>
  </cellStyleXfs>
  <cellXfs count="121">
    <xf numFmtId="0" fontId="0" fillId="0" borderId="0" xfId="0"/>
    <xf numFmtId="0" fontId="1" fillId="2" borderId="1" xfId="32" applyFont="1" applyFill="1" applyBorder="1" applyAlignment="1">
      <alignment vertical="top"/>
    </xf>
    <xf numFmtId="0" fontId="2" fillId="0" borderId="0" xfId="32" applyFont="1"/>
    <xf numFmtId="0" fontId="3" fillId="0" borderId="0" xfId="0" applyFont="1"/>
    <xf numFmtId="2" fontId="4" fillId="3" borderId="2" xfId="32" applyNumberFormat="1" applyFont="1" applyFill="1" applyBorder="1" applyAlignment="1">
      <alignment horizontal="center" vertical="center" wrapText="1"/>
    </xf>
    <xf numFmtId="2" fontId="4" fillId="3" borderId="3" xfId="32" applyNumberFormat="1" applyFont="1" applyFill="1" applyBorder="1" applyAlignment="1">
      <alignment horizontal="center" vertical="center" wrapText="1"/>
    </xf>
    <xf numFmtId="2" fontId="4" fillId="3" borderId="4" xfId="32" applyNumberFormat="1" applyFont="1" applyFill="1" applyBorder="1" applyAlignment="1">
      <alignment horizontal="center" vertical="center" wrapText="1"/>
    </xf>
    <xf numFmtId="2" fontId="4" fillId="3" borderId="5" xfId="32" applyNumberFormat="1" applyFont="1" applyFill="1" applyBorder="1" applyAlignment="1">
      <alignment horizontal="center" vertical="center" wrapText="1"/>
    </xf>
    <xf numFmtId="2" fontId="4" fillId="3" borderId="6" xfId="32" applyNumberFormat="1" applyFont="1" applyFill="1" applyBorder="1" applyAlignment="1">
      <alignment horizontal="center" vertical="center" wrapText="1"/>
    </xf>
    <xf numFmtId="2" fontId="4" fillId="3" borderId="7" xfId="32" applyNumberFormat="1" applyFont="1" applyFill="1" applyBorder="1" applyAlignment="1">
      <alignment horizontal="center" vertical="center" wrapText="1"/>
    </xf>
    <xf numFmtId="2" fontId="4" fillId="3" borderId="8" xfId="32" applyNumberFormat="1" applyFont="1" applyFill="1" applyBorder="1" applyAlignment="1">
      <alignment horizontal="center" vertical="center" wrapText="1"/>
    </xf>
    <xf numFmtId="2" fontId="4" fillId="3" borderId="9" xfId="37" applyNumberFormat="1"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2" fontId="4" fillId="3" borderId="11" xfId="32" applyNumberFormat="1" applyFont="1" applyFill="1" applyBorder="1" applyAlignment="1">
      <alignment horizontal="center" vertical="center" wrapText="1"/>
    </xf>
    <xf numFmtId="2" fontId="4" fillId="3" borderId="12" xfId="32" applyNumberFormat="1" applyFont="1" applyFill="1" applyBorder="1" applyAlignment="1">
      <alignment horizontal="center" vertical="center" wrapText="1"/>
    </xf>
    <xf numFmtId="2" fontId="4" fillId="3" borderId="13" xfId="32" applyNumberFormat="1" applyFont="1" applyFill="1" applyBorder="1" applyAlignment="1">
      <alignment horizontal="center" vertical="center" wrapText="1"/>
    </xf>
    <xf numFmtId="2" fontId="4" fillId="3" borderId="13" xfId="37" applyNumberFormat="1"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2" fontId="4" fillId="3" borderId="15" xfId="32" applyNumberFormat="1" applyFont="1" applyFill="1" applyBorder="1" applyAlignment="1">
      <alignment horizontal="center" vertical="center" wrapText="1"/>
    </xf>
    <xf numFmtId="177" fontId="4" fillId="3" borderId="16" xfId="51" applyFont="1" applyFill="1" applyBorder="1" applyAlignment="1">
      <alignment horizontal="center" vertical="center" wrapText="1"/>
    </xf>
    <xf numFmtId="177" fontId="3" fillId="0" borderId="1" xfId="51" applyFont="1" applyFill="1" applyBorder="1" applyAlignment="1">
      <alignment horizontal="center" vertical="center"/>
    </xf>
    <xf numFmtId="177" fontId="5" fillId="0" borderId="1" xfId="51" applyFont="1" applyBorder="1" applyAlignment="1">
      <alignment horizontal="center" vertical="center"/>
    </xf>
    <xf numFmtId="177" fontId="6" fillId="0" borderId="17" xfId="51" applyFont="1" applyFill="1" applyBorder="1" applyAlignment="1">
      <alignment horizontal="center" vertical="center"/>
    </xf>
    <xf numFmtId="177" fontId="4" fillId="3" borderId="18" xfId="51" applyFont="1" applyFill="1" applyBorder="1" applyAlignment="1">
      <alignment horizontal="center" vertical="center" wrapText="1"/>
    </xf>
    <xf numFmtId="177" fontId="3" fillId="0" borderId="19" xfId="51" applyFont="1" applyBorder="1" applyAlignment="1">
      <alignment horizontal="center" vertical="center"/>
    </xf>
    <xf numFmtId="177" fontId="5" fillId="0" borderId="19" xfId="51" applyFont="1" applyBorder="1" applyAlignment="1">
      <alignment horizontal="center" vertical="center"/>
    </xf>
    <xf numFmtId="177" fontId="6" fillId="0" borderId="20" xfId="51" applyFont="1" applyFill="1" applyBorder="1" applyAlignment="1">
      <alignment horizontal="center" vertical="center"/>
    </xf>
    <xf numFmtId="0" fontId="6" fillId="0" borderId="0" xfId="0" applyFont="1"/>
    <xf numFmtId="0" fontId="7" fillId="4" borderId="0" xfId="0" applyFont="1" applyFill="1" applyAlignment="1">
      <alignment horizontal="left" vertical="top" wrapText="1"/>
    </xf>
    <xf numFmtId="0" fontId="7" fillId="4" borderId="0" xfId="0" applyFont="1" applyFill="1" applyAlignment="1" applyProtection="1">
      <alignment horizontal="left" vertical="top" wrapText="1"/>
      <protection locked="0"/>
    </xf>
    <xf numFmtId="0" fontId="8" fillId="4" borderId="0" xfId="0" applyFont="1" applyFill="1" applyAlignment="1">
      <alignment horizontal="left" vertical="top" wrapText="1"/>
    </xf>
    <xf numFmtId="0" fontId="8" fillId="4" borderId="0" xfId="0" applyFont="1" applyFill="1" applyAlignment="1" applyProtection="1">
      <alignment horizontal="left" vertical="top" wrapText="1"/>
      <protection locked="0"/>
    </xf>
    <xf numFmtId="0" fontId="4" fillId="3" borderId="21" xfId="0" applyFont="1" applyFill="1" applyBorder="1" applyAlignment="1">
      <alignment horizontal="center" vertical="center" wrapText="1"/>
    </xf>
    <xf numFmtId="0" fontId="3" fillId="4" borderId="0" xfId="0" applyFont="1" applyFill="1" applyAlignment="1" applyProtection="1">
      <alignment wrapText="1"/>
      <protection locked="0"/>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9" fillId="4" borderId="26" xfId="0" applyFont="1" applyFill="1" applyBorder="1" applyAlignment="1">
      <alignment horizontal="right" vertical="center" wrapText="1"/>
    </xf>
    <xf numFmtId="0" fontId="5" fillId="0" borderId="27" xfId="0" applyFont="1" applyBorder="1"/>
    <xf numFmtId="0" fontId="0" fillId="0" borderId="0" xfId="0" applyBorder="1"/>
    <xf numFmtId="0" fontId="4" fillId="3" borderId="16"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9" fillId="4" borderId="28" xfId="0" applyFont="1" applyFill="1" applyBorder="1" applyAlignment="1">
      <alignment horizontal="right" vertical="center" wrapText="1"/>
    </xf>
    <xf numFmtId="0" fontId="5" fillId="0" borderId="29" xfId="0" applyFont="1" applyBorder="1"/>
    <xf numFmtId="178" fontId="9" fillId="4" borderId="28" xfId="0" applyNumberFormat="1" applyFont="1" applyFill="1" applyBorder="1" applyAlignment="1">
      <alignment horizontal="right" vertical="center" wrapText="1"/>
    </xf>
    <xf numFmtId="179" fontId="5" fillId="0" borderId="29" xfId="0" applyNumberFormat="1" applyFont="1" applyBorder="1"/>
    <xf numFmtId="0" fontId="4" fillId="3" borderId="18"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9" fillId="4" borderId="30" xfId="0" applyFont="1" applyFill="1" applyBorder="1" applyAlignment="1">
      <alignment horizontal="right" vertical="center" wrapText="1"/>
    </xf>
    <xf numFmtId="0" fontId="5" fillId="0" borderId="31" xfId="0" applyFont="1" applyBorder="1"/>
    <xf numFmtId="0" fontId="2" fillId="0" borderId="0" xfId="0" applyFont="1"/>
    <xf numFmtId="0" fontId="10" fillId="0" borderId="0" xfId="7" applyFont="1"/>
    <xf numFmtId="0" fontId="0" fillId="0" borderId="0" xfId="0" applyAlignment="1">
      <alignment horizontal="center" vertical="center"/>
    </xf>
    <xf numFmtId="0" fontId="6" fillId="0" borderId="9" xfId="0" applyFont="1" applyBorder="1"/>
    <xf numFmtId="0" fontId="5" fillId="0" borderId="9" xfId="0" applyFont="1" applyBorder="1" applyAlignment="1">
      <alignment horizontal="center" vertical="center"/>
    </xf>
    <xf numFmtId="0" fontId="5" fillId="0" borderId="9" xfId="0" applyFont="1" applyBorder="1"/>
    <xf numFmtId="0" fontId="5" fillId="0" borderId="0" xfId="0" applyFont="1"/>
    <xf numFmtId="0" fontId="5" fillId="4" borderId="32" xfId="0" applyFont="1" applyFill="1" applyBorder="1" applyAlignment="1">
      <alignment horizontal="left" vertical="top" wrapText="1"/>
    </xf>
    <xf numFmtId="0" fontId="5" fillId="4" borderId="33" xfId="0" applyFont="1" applyFill="1" applyBorder="1" applyAlignment="1">
      <alignment horizontal="left" vertical="top" wrapText="1"/>
    </xf>
    <xf numFmtId="0" fontId="6" fillId="4" borderId="0" xfId="0" applyFont="1" applyFill="1" applyAlignment="1">
      <alignment horizontal="left" vertical="top" wrapText="1"/>
    </xf>
    <xf numFmtId="0" fontId="6" fillId="4" borderId="0" xfId="0" applyFont="1" applyFill="1" applyAlignment="1" applyProtection="1">
      <alignment horizontal="left" vertical="top" wrapText="1"/>
      <protection locked="0"/>
    </xf>
    <xf numFmtId="0" fontId="4" fillId="3" borderId="34" xfId="0" applyFont="1" applyFill="1" applyBorder="1" applyAlignment="1">
      <alignment horizontal="center" vertical="center" wrapText="1"/>
    </xf>
    <xf numFmtId="0" fontId="5" fillId="0" borderId="35" xfId="0" applyFont="1" applyBorder="1"/>
    <xf numFmtId="0" fontId="11" fillId="3" borderId="36"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5" fillId="4" borderId="15" xfId="0" applyFont="1" applyFill="1" applyBorder="1" applyAlignment="1">
      <alignment horizontal="right" vertical="center" wrapText="1"/>
    </xf>
    <xf numFmtId="0" fontId="12" fillId="0" borderId="12" xfId="52" applyFont="1" applyBorder="1" applyAlignment="1">
      <alignment horizontal="center"/>
    </xf>
    <xf numFmtId="2" fontId="12" fillId="0" borderId="13" xfId="52" applyNumberFormat="1" applyFont="1" applyBorder="1" applyAlignment="1">
      <alignment horizontal="center"/>
    </xf>
    <xf numFmtId="0" fontId="12" fillId="0" borderId="13" xfId="52" applyFont="1" applyBorder="1" applyAlignment="1">
      <alignment horizontal="center"/>
    </xf>
    <xf numFmtId="0" fontId="4" fillId="3" borderId="16" xfId="0" applyFont="1" applyFill="1" applyBorder="1" applyAlignment="1">
      <alignment horizontal="center" vertical="center" wrapText="1"/>
    </xf>
    <xf numFmtId="0" fontId="5" fillId="4" borderId="17" xfId="0" applyFont="1" applyFill="1" applyBorder="1" applyAlignment="1">
      <alignment horizontal="right" vertical="center" wrapText="1"/>
    </xf>
    <xf numFmtId="0" fontId="12" fillId="0" borderId="16" xfId="52" applyFont="1" applyBorder="1" applyAlignment="1">
      <alignment horizontal="center"/>
    </xf>
    <xf numFmtId="2" fontId="12" fillId="0" borderId="1" xfId="52" applyNumberFormat="1" applyFont="1" applyBorder="1" applyAlignment="1">
      <alignment horizontal="center"/>
    </xf>
    <xf numFmtId="0" fontId="12" fillId="0" borderId="1" xfId="52" applyFont="1" applyBorder="1" applyAlignment="1">
      <alignment horizontal="center"/>
    </xf>
    <xf numFmtId="0" fontId="12" fillId="0" borderId="18" xfId="52" applyFont="1" applyBorder="1" applyAlignment="1">
      <alignment horizontal="center"/>
    </xf>
    <xf numFmtId="2" fontId="12" fillId="0" borderId="19" xfId="52" applyNumberFormat="1" applyFont="1" applyBorder="1" applyAlignment="1">
      <alignment horizontal="center"/>
    </xf>
    <xf numFmtId="0" fontId="12" fillId="0" borderId="19" xfId="52" applyFont="1" applyBorder="1" applyAlignment="1">
      <alignment horizontal="center"/>
    </xf>
    <xf numFmtId="0" fontId="4" fillId="3" borderId="18" xfId="0" applyFont="1" applyFill="1" applyBorder="1" applyAlignment="1">
      <alignment horizontal="center" vertical="center" wrapText="1"/>
    </xf>
    <xf numFmtId="0" fontId="5" fillId="4" borderId="20" xfId="0" applyFont="1" applyFill="1" applyBorder="1" applyAlignment="1">
      <alignment horizontal="right" vertical="center" wrapText="1"/>
    </xf>
    <xf numFmtId="0" fontId="5" fillId="4" borderId="25" xfId="0" applyFont="1" applyFill="1" applyBorder="1" applyAlignment="1">
      <alignment horizontal="right" vertical="center" wrapText="1"/>
    </xf>
    <xf numFmtId="0" fontId="11" fillId="3" borderId="38" xfId="0" applyFont="1" applyFill="1" applyBorder="1" applyAlignment="1">
      <alignment horizontal="center" vertical="center" wrapText="1"/>
    </xf>
    <xf numFmtId="0" fontId="12" fillId="0" borderId="15" xfId="52" applyFont="1" applyBorder="1" applyAlignment="1">
      <alignment horizontal="center" vertical="center"/>
    </xf>
    <xf numFmtId="2" fontId="0" fillId="0" borderId="0" xfId="0" applyNumberFormat="1"/>
    <xf numFmtId="0" fontId="12" fillId="0" borderId="17" xfId="52" applyFont="1" applyBorder="1" applyAlignment="1">
      <alignment horizontal="center" vertical="center"/>
    </xf>
    <xf numFmtId="180" fontId="12" fillId="0" borderId="17" xfId="52" applyNumberFormat="1" applyFont="1" applyBorder="1" applyAlignment="1">
      <alignment horizontal="center" vertical="center"/>
    </xf>
    <xf numFmtId="0" fontId="12" fillId="0" borderId="20" xfId="52" applyFont="1" applyBorder="1" applyAlignment="1">
      <alignment horizontal="center" vertical="center"/>
    </xf>
    <xf numFmtId="0" fontId="4" fillId="3" borderId="39" xfId="0" applyFont="1" applyFill="1" applyBorder="1" applyAlignment="1">
      <alignment horizontal="center" vertical="center" wrapText="1"/>
    </xf>
    <xf numFmtId="0" fontId="13" fillId="0" borderId="0" xfId="0" applyFont="1"/>
    <xf numFmtId="0" fontId="13" fillId="0" borderId="0" xfId="0" applyFont="1" applyAlignment="1">
      <alignment horizontal="center" vertical="center"/>
    </xf>
    <xf numFmtId="0" fontId="14" fillId="0" borderId="0" xfId="7"/>
    <xf numFmtId="0" fontId="15" fillId="0" borderId="0" xfId="0" applyFont="1"/>
    <xf numFmtId="0" fontId="4" fillId="3" borderId="1" xfId="0" applyFont="1" applyFill="1" applyBorder="1" applyAlignment="1">
      <alignment horizontal="center" vertical="center" wrapText="1"/>
    </xf>
    <xf numFmtId="0" fontId="4" fillId="3" borderId="40" xfId="0" applyFont="1" applyFill="1" applyBorder="1" applyAlignment="1">
      <alignment horizontal="center"/>
    </xf>
    <xf numFmtId="0" fontId="4" fillId="3" borderId="41" xfId="0" applyFont="1" applyFill="1" applyBorder="1" applyAlignment="1">
      <alignment horizontal="center"/>
    </xf>
    <xf numFmtId="0" fontId="4" fillId="3" borderId="8" xfId="0" applyFont="1" applyFill="1" applyBorder="1" applyAlignment="1">
      <alignment horizontal="center" vertical="center" wrapText="1"/>
    </xf>
    <xf numFmtId="0" fontId="3" fillId="0" borderId="1" xfId="0" applyFont="1" applyBorder="1"/>
    <xf numFmtId="0" fontId="3" fillId="0" borderId="42" xfId="0" applyFont="1" applyBorder="1"/>
    <xf numFmtId="0" fontId="3" fillId="0" borderId="1" xfId="0" applyFont="1" applyFill="1" applyBorder="1"/>
    <xf numFmtId="0" fontId="3" fillId="0" borderId="0" xfId="0" applyFont="1" applyFill="1"/>
    <xf numFmtId="0" fontId="3" fillId="0" borderId="1" xfId="0" applyFont="1" applyFill="1" applyBorder="1" applyAlignment="1">
      <alignment wrapText="1"/>
    </xf>
    <xf numFmtId="0" fontId="16" fillId="0" borderId="0" xfId="0" applyFont="1"/>
    <xf numFmtId="0" fontId="3" fillId="0" borderId="0" xfId="0" applyFont="1" applyAlignment="1">
      <alignment horizontal="left" wrapText="1"/>
    </xf>
    <xf numFmtId="0" fontId="4" fillId="3" borderId="40" xfId="0" applyFont="1" applyFill="1" applyBorder="1" applyAlignment="1">
      <alignment horizontal="center" vertical="center"/>
    </xf>
    <xf numFmtId="0" fontId="5" fillId="0" borderId="1" xfId="0" applyFont="1" applyFill="1" applyBorder="1"/>
    <xf numFmtId="0" fontId="4" fillId="3" borderId="42" xfId="0" applyFont="1" applyFill="1" applyBorder="1" applyAlignment="1">
      <alignment horizontal="center"/>
    </xf>
    <xf numFmtId="0" fontId="4" fillId="3" borderId="41" xfId="0" applyFont="1" applyFill="1" applyBorder="1" applyAlignment="1">
      <alignment horizontal="center" vertical="center"/>
    </xf>
    <xf numFmtId="0" fontId="4" fillId="3" borderId="42" xfId="0" applyFont="1" applyFill="1" applyBorder="1" applyAlignment="1">
      <alignment horizontal="center" vertical="center"/>
    </xf>
    <xf numFmtId="0" fontId="4" fillId="3" borderId="42" xfId="0" applyFont="1" applyFill="1" applyBorder="1" applyAlignment="1">
      <alignment horizontal="center" vertical="center" wrapText="1"/>
    </xf>
    <xf numFmtId="0" fontId="4" fillId="3" borderId="1" xfId="0" applyFont="1" applyFill="1" applyBorder="1" applyAlignment="1">
      <alignment horizontal="center" vertical="center"/>
    </xf>
    <xf numFmtId="2" fontId="5" fillId="0" borderId="13" xfId="0" applyNumberFormat="1" applyFont="1" applyBorder="1" applyAlignment="1">
      <alignment horizontal="center" vertical="center"/>
    </xf>
    <xf numFmtId="2" fontId="5" fillId="0" borderId="1" xfId="0" applyNumberFormat="1" applyFont="1" applyBorder="1" applyAlignment="1">
      <alignment horizontal="center" vertical="center"/>
    </xf>
    <xf numFmtId="2" fontId="3" fillId="0" borderId="0" xfId="0" applyNumberFormat="1" applyFont="1"/>
    <xf numFmtId="177" fontId="3" fillId="0" borderId="0" xfId="0" applyNumberFormat="1" applyFont="1"/>
    <xf numFmtId="177" fontId="3" fillId="0" borderId="1" xfId="2" applyFont="1" applyFill="1" applyBorder="1" applyAlignment="1">
      <alignment vertical="center"/>
    </xf>
    <xf numFmtId="0" fontId="3" fillId="0" borderId="0" xfId="0" applyFont="1" applyAlignment="1">
      <alignment wrapText="1"/>
    </xf>
    <xf numFmtId="181" fontId="3" fillId="0" borderId="0" xfId="0" applyNumberFormat="1" applyFont="1"/>
    <xf numFmtId="0" fontId="3" fillId="0" borderId="1" xfId="0" applyFont="1" applyBorder="1" applyAlignment="1">
      <alignment wrapText="1"/>
    </xf>
  </cellXfs>
  <cellStyles count="53">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Hyperlink" xfId="7" builtinId="8"/>
    <cellStyle name="60% - Accent4" xfId="8" builtinId="44"/>
    <cellStyle name="Followed Hyperlink" xfId="9" builtinId="9"/>
    <cellStyle name="Check Cell" xfId="10" builtinId="23"/>
    <cellStyle name="Heading 2" xfId="11" builtinId="17"/>
    <cellStyle name="Note" xfId="12" builtinId="10"/>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Normal 2" xfId="32"/>
    <cellStyle name="20% - Accent5" xfId="33" builtinId="46"/>
    <cellStyle name="60% - Accent1" xfId="34" builtinId="32"/>
    <cellStyle name="Accent2" xfId="35" builtinId="33"/>
    <cellStyle name="20% - Accent2" xfId="36" builtinId="34"/>
    <cellStyle name="Normal 3" xfId="37"/>
    <cellStyle name="20% - Accent6" xfId="38" builtinId="50"/>
    <cellStyle name="60% - Accent2" xfId="39" builtinId="36"/>
    <cellStyle name="Accent3" xfId="40" builtinId="37"/>
    <cellStyle name="20% - Accent3" xfId="41" builtinId="38"/>
    <cellStyle name="Accent4" xfId="42" builtinId="41"/>
    <cellStyle name="20% - Accent4" xfId="43" builtinId="42"/>
    <cellStyle name="40% - Accent4" xfId="44" builtinId="43"/>
    <cellStyle name="Accent5" xfId="45" builtinId="45"/>
    <cellStyle name="40% - Accent5" xfId="46" builtinId="47"/>
    <cellStyle name="60% - Accent5" xfId="47" builtinId="48"/>
    <cellStyle name="Accent6" xfId="48" builtinId="49"/>
    <cellStyle name="40% - Accent6" xfId="49" builtinId="51"/>
    <cellStyle name="60% - Accent6" xfId="50" builtinId="52"/>
    <cellStyle name="Comma 2" xfId="51"/>
    <cellStyle name="Normal 2 2" xfId="52"/>
  </cellStyles>
  <tableStyles count="0" defaultTableStyle="TableStyleMedium2" defaultPivotStyle="PivotStyleLight16"/>
  <colors>
    <mruColors>
      <color rgb="0000C1C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3.xml"/><Relationship Id="rId8" Type="http://schemas.openxmlformats.org/officeDocument/2006/relationships/customXml" Target="../customXml/item2.xml"/><Relationship Id="rId7" Type="http://schemas.openxmlformats.org/officeDocument/2006/relationships/customXml" Target="../customXml/item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hyperlink" Target="https://osp.stat.gov.lt/lt/statistiniu-rodikliu-analize?hash=a2768195-1b7a-4fe6-8513-058e921134fd"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osp.stat.gov.lt/statistiniu-rodikliu-analiz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5"/>
  <sheetViews>
    <sheetView tabSelected="1" workbookViewId="0">
      <selection activeCell="V17" sqref="V17"/>
    </sheetView>
  </sheetViews>
  <sheetFormatPr defaultColWidth="8.89090909090909" defaultRowHeight="10.5"/>
  <cols>
    <col min="1" max="1" width="3.66363636363636" style="3" customWidth="1"/>
    <col min="2" max="2" width="19.1090909090909" style="3" customWidth="1"/>
    <col min="3" max="3" width="14.4454545454545" style="3" customWidth="1"/>
    <col min="4" max="5" width="11.8909090909091" style="3" customWidth="1"/>
    <col min="6" max="6" width="13.3363636363636" style="3" customWidth="1"/>
    <col min="7" max="7" width="10.1090909090909" style="3" customWidth="1"/>
    <col min="8" max="8" width="9" style="3" customWidth="1"/>
    <col min="9" max="10" width="8.89090909090909" style="3"/>
    <col min="11" max="11" width="8.44545454545455" style="3" customWidth="1"/>
    <col min="12" max="12" width="9" style="3" customWidth="1"/>
    <col min="13" max="13" width="7.89090909090909" style="3" customWidth="1"/>
    <col min="14" max="15" width="8.89090909090909" style="3"/>
    <col min="16" max="23" width="10" style="3" customWidth="1"/>
    <col min="24" max="24" width="8.89090909090909" style="3"/>
    <col min="25" max="25" width="12.7818181818182" style="3" customWidth="1"/>
    <col min="26" max="26" width="16.3363636363636" style="3" customWidth="1"/>
    <col min="27" max="16384" width="8.89090909090909" style="3"/>
  </cols>
  <sheetData>
    <row r="1" spans="1:1">
      <c r="A1" s="53" t="s">
        <v>0</v>
      </c>
    </row>
    <row r="2" ht="14.4" customHeight="1" spans="1:26">
      <c r="A2" s="95" t="s">
        <v>1</v>
      </c>
      <c r="B2" s="111" t="s">
        <v>2</v>
      </c>
      <c r="C2" s="12" t="s">
        <v>3</v>
      </c>
      <c r="D2" s="12" t="s">
        <v>4</v>
      </c>
      <c r="E2" s="96" t="s">
        <v>5</v>
      </c>
      <c r="F2" s="97"/>
      <c r="G2" s="97"/>
      <c r="H2" s="97"/>
      <c r="I2" s="97"/>
      <c r="J2" s="97"/>
      <c r="K2" s="97"/>
      <c r="L2" s="97"/>
      <c r="M2" s="97"/>
      <c r="N2" s="97"/>
      <c r="O2" s="97"/>
      <c r="P2" s="97"/>
      <c r="Q2" s="97"/>
      <c r="R2" s="97"/>
      <c r="S2" s="97"/>
      <c r="T2" s="97"/>
      <c r="U2" s="97"/>
      <c r="V2" s="97"/>
      <c r="W2" s="108"/>
      <c r="X2" s="12" t="s">
        <v>6</v>
      </c>
      <c r="Y2" s="95" t="s">
        <v>7</v>
      </c>
      <c r="Z2" s="95" t="s">
        <v>8</v>
      </c>
    </row>
    <row r="3" ht="15" customHeight="1" spans="1:26">
      <c r="A3" s="95"/>
      <c r="B3" s="111"/>
      <c r="C3" s="98"/>
      <c r="D3" s="98"/>
      <c r="E3" s="95" t="s">
        <v>9</v>
      </c>
      <c r="F3" s="95" t="s">
        <v>10</v>
      </c>
      <c r="G3" s="95" t="s">
        <v>11</v>
      </c>
      <c r="H3" s="95" t="s">
        <v>12</v>
      </c>
      <c r="I3" s="95" t="s">
        <v>13</v>
      </c>
      <c r="J3" s="95" t="s">
        <v>14</v>
      </c>
      <c r="K3" s="95" t="s">
        <v>15</v>
      </c>
      <c r="L3" s="95" t="s">
        <v>16</v>
      </c>
      <c r="M3" s="95" t="s">
        <v>17</v>
      </c>
      <c r="N3" s="95" t="s">
        <v>18</v>
      </c>
      <c r="O3" s="95" t="s">
        <v>19</v>
      </c>
      <c r="P3" s="106" t="s">
        <v>20</v>
      </c>
      <c r="Q3" s="109"/>
      <c r="R3" s="109"/>
      <c r="S3" s="109"/>
      <c r="T3" s="109"/>
      <c r="U3" s="109"/>
      <c r="V3" s="109"/>
      <c r="W3" s="110"/>
      <c r="X3" s="98"/>
      <c r="Y3" s="95"/>
      <c r="Z3" s="95"/>
    </row>
    <row r="4" ht="55.65" customHeight="1" spans="1:26">
      <c r="A4" s="95"/>
      <c r="B4" s="111"/>
      <c r="C4" s="18"/>
      <c r="D4" s="18"/>
      <c r="E4" s="95"/>
      <c r="F4" s="95"/>
      <c r="G4" s="95"/>
      <c r="H4" s="95"/>
      <c r="I4" s="95"/>
      <c r="J4" s="95"/>
      <c r="K4" s="95"/>
      <c r="L4" s="95"/>
      <c r="M4" s="95"/>
      <c r="N4" s="95"/>
      <c r="O4" s="95"/>
      <c r="P4" s="18" t="s">
        <v>21</v>
      </c>
      <c r="Q4" s="18" t="s">
        <v>22</v>
      </c>
      <c r="R4" s="18" t="s">
        <v>23</v>
      </c>
      <c r="S4" s="18" t="s">
        <v>24</v>
      </c>
      <c r="T4" s="18" t="s">
        <v>25</v>
      </c>
      <c r="U4" s="95" t="s">
        <v>26</v>
      </c>
      <c r="V4" s="95" t="s">
        <v>26</v>
      </c>
      <c r="W4" s="111" t="s">
        <v>27</v>
      </c>
      <c r="X4" s="18"/>
      <c r="Y4" s="95"/>
      <c r="Z4" s="95"/>
    </row>
    <row r="5" spans="1:26">
      <c r="A5" s="99">
        <v>1</v>
      </c>
      <c r="B5" s="100" t="s">
        <v>28</v>
      </c>
      <c r="C5" s="99" t="s">
        <v>29</v>
      </c>
      <c r="D5" s="99">
        <v>2016</v>
      </c>
      <c r="E5" s="101"/>
      <c r="F5" s="101">
        <v>1824</v>
      </c>
      <c r="G5" s="101">
        <v>1500</v>
      </c>
      <c r="H5" s="101"/>
      <c r="I5" s="101"/>
      <c r="J5" s="101"/>
      <c r="K5" s="101">
        <v>5235</v>
      </c>
      <c r="L5" s="101"/>
      <c r="M5" s="101"/>
      <c r="N5" s="101"/>
      <c r="O5" s="101"/>
      <c r="P5" s="101"/>
      <c r="Q5" s="101"/>
      <c r="R5" s="101">
        <v>1808</v>
      </c>
      <c r="S5" s="101"/>
      <c r="T5" s="101"/>
      <c r="U5" s="101"/>
      <c r="V5" s="101"/>
      <c r="W5" s="101">
        <v>1808</v>
      </c>
      <c r="X5" s="101">
        <f>SUM(E5+F5+G5+H5+I5+J5+K5+L5+M5+N5+O5+W5)</f>
        <v>10367</v>
      </c>
      <c r="Y5" s="99" t="s">
        <v>30</v>
      </c>
      <c r="Z5" s="99"/>
    </row>
    <row r="6" ht="40.8" customHeight="1" spans="1:26">
      <c r="A6" s="99">
        <v>2</v>
      </c>
      <c r="B6" s="100" t="s">
        <v>31</v>
      </c>
      <c r="C6" s="99" t="s">
        <v>32</v>
      </c>
      <c r="D6" s="99">
        <v>2016</v>
      </c>
      <c r="E6" s="101"/>
      <c r="F6" s="101"/>
      <c r="G6" s="101"/>
      <c r="H6" s="101"/>
      <c r="I6" s="101"/>
      <c r="J6" s="101"/>
      <c r="K6" s="101"/>
      <c r="L6" s="101"/>
      <c r="M6" s="101"/>
      <c r="N6" s="101"/>
      <c r="O6" s="101"/>
      <c r="P6" s="101"/>
      <c r="Q6" s="101"/>
      <c r="R6" s="101"/>
      <c r="S6" s="101"/>
      <c r="T6" s="101"/>
      <c r="U6" s="101"/>
      <c r="V6" s="101"/>
      <c r="W6" s="101"/>
      <c r="X6" s="101">
        <f t="shared" ref="X6:X13" si="0">SUM(E6+F6+G6+H6+I6+J6+K6+L6+M6+N6+O6+W6)</f>
        <v>0</v>
      </c>
      <c r="Y6" s="99" t="s">
        <v>7</v>
      </c>
      <c r="Z6" s="120" t="s">
        <v>33</v>
      </c>
    </row>
    <row r="7" spans="1:26">
      <c r="A7" s="99">
        <v>3</v>
      </c>
      <c r="B7" s="100" t="s">
        <v>34</v>
      </c>
      <c r="C7" s="99" t="s">
        <v>35</v>
      </c>
      <c r="D7" s="99">
        <v>2016</v>
      </c>
      <c r="E7" s="101"/>
      <c r="F7" s="101">
        <v>1000</v>
      </c>
      <c r="G7" s="101">
        <v>1500</v>
      </c>
      <c r="H7" s="101"/>
      <c r="I7" s="101"/>
      <c r="J7" s="101"/>
      <c r="K7" s="101">
        <v>3000</v>
      </c>
      <c r="L7" s="101"/>
      <c r="M7" s="101"/>
      <c r="N7" s="101"/>
      <c r="O7" s="101"/>
      <c r="P7" s="101"/>
      <c r="Q7" s="101"/>
      <c r="R7" s="101">
        <v>5494</v>
      </c>
      <c r="S7" s="101">
        <v>5</v>
      </c>
      <c r="T7" s="101"/>
      <c r="U7" s="101"/>
      <c r="V7" s="101"/>
      <c r="W7" s="101">
        <v>5499</v>
      </c>
      <c r="X7" s="101">
        <f t="shared" si="0"/>
        <v>10999</v>
      </c>
      <c r="Y7" s="99" t="s">
        <v>30</v>
      </c>
      <c r="Z7" s="99"/>
    </row>
    <row r="8" spans="1:26">
      <c r="A8" s="99">
        <v>4</v>
      </c>
      <c r="B8" s="100" t="s">
        <v>36</v>
      </c>
      <c r="C8" s="99" t="s">
        <v>37</v>
      </c>
      <c r="D8" s="99">
        <v>2016</v>
      </c>
      <c r="E8" s="102">
        <v>900</v>
      </c>
      <c r="F8" s="101">
        <v>1500</v>
      </c>
      <c r="G8" s="101">
        <v>1200</v>
      </c>
      <c r="H8" s="101"/>
      <c r="I8" s="101"/>
      <c r="J8" s="101">
        <v>1500</v>
      </c>
      <c r="K8" s="101">
        <v>2850</v>
      </c>
      <c r="L8" s="101"/>
      <c r="M8" s="101">
        <v>60</v>
      </c>
      <c r="N8" s="101"/>
      <c r="O8" s="101"/>
      <c r="P8" s="101"/>
      <c r="Q8" s="101"/>
      <c r="R8" s="101">
        <v>3915</v>
      </c>
      <c r="S8" s="101">
        <v>0</v>
      </c>
      <c r="T8" s="101"/>
      <c r="U8" s="101"/>
      <c r="V8" s="101"/>
      <c r="W8" s="101">
        <v>3915</v>
      </c>
      <c r="X8" s="101">
        <f t="shared" si="0"/>
        <v>11925</v>
      </c>
      <c r="Y8" s="99" t="s">
        <v>30</v>
      </c>
      <c r="Z8" s="99"/>
    </row>
    <row r="9" spans="1:26">
      <c r="A9" s="99">
        <v>5</v>
      </c>
      <c r="B9" s="100" t="s">
        <v>38</v>
      </c>
      <c r="C9" s="99" t="s">
        <v>39</v>
      </c>
      <c r="D9" s="99">
        <v>2016</v>
      </c>
      <c r="E9" s="101"/>
      <c r="F9" s="101">
        <v>1000</v>
      </c>
      <c r="G9" s="101">
        <v>1500</v>
      </c>
      <c r="H9" s="101"/>
      <c r="I9" s="101"/>
      <c r="J9" s="101"/>
      <c r="K9" s="101">
        <v>3000</v>
      </c>
      <c r="L9" s="101"/>
      <c r="M9" s="101">
        <v>94</v>
      </c>
      <c r="N9" s="101"/>
      <c r="O9" s="101"/>
      <c r="P9" s="101">
        <v>405</v>
      </c>
      <c r="Q9" s="101"/>
      <c r="R9" s="101">
        <v>5495</v>
      </c>
      <c r="S9" s="101"/>
      <c r="T9" s="101"/>
      <c r="U9" s="101"/>
      <c r="V9" s="101"/>
      <c r="W9" s="101">
        <v>5900</v>
      </c>
      <c r="X9" s="101">
        <f t="shared" si="0"/>
        <v>11494</v>
      </c>
      <c r="Y9" s="99" t="s">
        <v>30</v>
      </c>
      <c r="Z9" s="99"/>
    </row>
    <row r="10" spans="1:26">
      <c r="A10" s="99">
        <v>6</v>
      </c>
      <c r="B10" s="100" t="s">
        <v>40</v>
      </c>
      <c r="C10" s="99" t="s">
        <v>41</v>
      </c>
      <c r="D10" s="99">
        <v>2016</v>
      </c>
      <c r="E10" s="101"/>
      <c r="F10" s="101">
        <v>2568</v>
      </c>
      <c r="G10" s="101">
        <v>2000</v>
      </c>
      <c r="H10" s="101"/>
      <c r="I10" s="101"/>
      <c r="J10" s="101">
        <v>4181</v>
      </c>
      <c r="K10" s="101">
        <v>1500</v>
      </c>
      <c r="L10" s="101"/>
      <c r="M10" s="101">
        <v>50</v>
      </c>
      <c r="N10" s="101"/>
      <c r="O10" s="101"/>
      <c r="P10" s="101"/>
      <c r="Q10" s="101"/>
      <c r="R10" s="101"/>
      <c r="S10" s="101">
        <v>4</v>
      </c>
      <c r="T10" s="101">
        <v>202</v>
      </c>
      <c r="U10" s="101"/>
      <c r="V10" s="101"/>
      <c r="W10" s="101">
        <v>206</v>
      </c>
      <c r="X10" s="101">
        <f t="shared" si="0"/>
        <v>10505</v>
      </c>
      <c r="Y10" s="99" t="s">
        <v>30</v>
      </c>
      <c r="Z10" s="99"/>
    </row>
    <row r="11" spans="1:26">
      <c r="A11" s="99">
        <v>7</v>
      </c>
      <c r="B11" s="100" t="s">
        <v>42</v>
      </c>
      <c r="C11" s="99" t="s">
        <v>43</v>
      </c>
      <c r="D11" s="99">
        <v>2016</v>
      </c>
      <c r="E11" s="101"/>
      <c r="F11" s="101">
        <v>1000</v>
      </c>
      <c r="G11" s="101">
        <v>1500</v>
      </c>
      <c r="H11" s="101"/>
      <c r="I11" s="101"/>
      <c r="J11" s="101"/>
      <c r="K11" s="101">
        <v>3000</v>
      </c>
      <c r="L11" s="101"/>
      <c r="M11" s="101">
        <v>416</v>
      </c>
      <c r="N11" s="101"/>
      <c r="O11" s="101"/>
      <c r="P11" s="101"/>
      <c r="Q11" s="101"/>
      <c r="R11" s="101">
        <v>4181</v>
      </c>
      <c r="S11" s="101">
        <v>90</v>
      </c>
      <c r="T11" s="101"/>
      <c r="U11" s="101"/>
      <c r="V11" s="101"/>
      <c r="W11" s="101">
        <v>4271</v>
      </c>
      <c r="X11" s="101">
        <f t="shared" si="0"/>
        <v>10187</v>
      </c>
      <c r="Y11" s="99" t="s">
        <v>30</v>
      </c>
      <c r="Z11" s="99"/>
    </row>
    <row r="12" spans="1:26">
      <c r="A12" s="99">
        <v>8</v>
      </c>
      <c r="B12" s="100" t="s">
        <v>44</v>
      </c>
      <c r="C12" s="99" t="s">
        <v>45</v>
      </c>
      <c r="D12" s="99">
        <v>2017</v>
      </c>
      <c r="E12" s="103"/>
      <c r="F12" s="101">
        <v>2796</v>
      </c>
      <c r="G12" s="101">
        <v>1500</v>
      </c>
      <c r="H12" s="101">
        <v>3648</v>
      </c>
      <c r="I12" s="101"/>
      <c r="J12" s="101"/>
      <c r="K12" s="101">
        <v>3000</v>
      </c>
      <c r="L12" s="101"/>
      <c r="M12" s="101">
        <v>50</v>
      </c>
      <c r="N12" s="101"/>
      <c r="O12" s="101"/>
      <c r="P12" s="101">
        <v>890</v>
      </c>
      <c r="Q12" s="101"/>
      <c r="R12" s="101"/>
      <c r="S12" s="101"/>
      <c r="T12" s="101">
        <v>116</v>
      </c>
      <c r="U12" s="101"/>
      <c r="V12" s="101"/>
      <c r="W12" s="101">
        <v>1006</v>
      </c>
      <c r="X12" s="101">
        <f t="shared" si="0"/>
        <v>12000</v>
      </c>
      <c r="Y12" s="99" t="s">
        <v>30</v>
      </c>
      <c r="Z12" s="99"/>
    </row>
    <row r="13" spans="1:26">
      <c r="A13" s="99">
        <v>9</v>
      </c>
      <c r="B13" s="100" t="s">
        <v>46</v>
      </c>
      <c r="C13" s="99" t="s">
        <v>47</v>
      </c>
      <c r="D13" s="99">
        <v>2017</v>
      </c>
      <c r="E13" s="103"/>
      <c r="F13" s="101">
        <v>1450</v>
      </c>
      <c r="G13" s="101">
        <v>1600</v>
      </c>
      <c r="H13" s="101">
        <v>500</v>
      </c>
      <c r="I13" s="101"/>
      <c r="J13" s="101"/>
      <c r="K13" s="101">
        <v>3850</v>
      </c>
      <c r="L13" s="101"/>
      <c r="M13" s="101"/>
      <c r="N13" s="101"/>
      <c r="O13" s="101"/>
      <c r="P13" s="107">
        <v>216</v>
      </c>
      <c r="Q13" s="101"/>
      <c r="R13" s="101">
        <v>3261</v>
      </c>
      <c r="S13" s="101"/>
      <c r="T13" s="101"/>
      <c r="U13" s="101"/>
      <c r="V13" s="101"/>
      <c r="W13" s="101">
        <v>3477</v>
      </c>
      <c r="X13" s="101">
        <f t="shared" si="0"/>
        <v>10877</v>
      </c>
      <c r="Y13" s="99" t="s">
        <v>30</v>
      </c>
      <c r="Z13" s="99"/>
    </row>
    <row r="15" spans="2:2">
      <c r="B15" s="104" t="s">
        <v>48</v>
      </c>
    </row>
  </sheetData>
  <mergeCells count="20">
    <mergeCell ref="E2:W2"/>
    <mergeCell ref="P3:W3"/>
    <mergeCell ref="A2:A4"/>
    <mergeCell ref="B2:B4"/>
    <mergeCell ref="C2:C4"/>
    <mergeCell ref="D2:D4"/>
    <mergeCell ref="E3:E4"/>
    <mergeCell ref="F3:F4"/>
    <mergeCell ref="G3:G4"/>
    <mergeCell ref="H3:H4"/>
    <mergeCell ref="I3:I4"/>
    <mergeCell ref="J3:J4"/>
    <mergeCell ref="K3:K4"/>
    <mergeCell ref="L3:L4"/>
    <mergeCell ref="M3:M4"/>
    <mergeCell ref="N3:N4"/>
    <mergeCell ref="O3:O4"/>
    <mergeCell ref="X2:X4"/>
    <mergeCell ref="Y2:Y4"/>
    <mergeCell ref="Z2:Z4"/>
  </mergeCells>
  <dataValidations count="1">
    <dataValidation type="list" allowBlank="1" showInputMessage="1" showErrorMessage="1" sqref="C5:C13">
      <formula1>Sheet3!$A$1:$A$60</formula1>
    </dataValidation>
  </dataValidation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20"/>
  <sheetViews>
    <sheetView workbookViewId="0">
      <selection activeCell="A1" sqref="A1"/>
    </sheetView>
  </sheetViews>
  <sheetFormatPr defaultColWidth="8.89090909090909" defaultRowHeight="10.5"/>
  <cols>
    <col min="1" max="1" width="3.78181818181818" style="3" customWidth="1"/>
    <col min="2" max="2" width="19.1090909090909" style="3" customWidth="1"/>
    <col min="3" max="3" width="14.4454545454545" style="3" customWidth="1"/>
    <col min="4" max="35" width="10" style="3" customWidth="1"/>
    <col min="36" max="36" width="11.8909090909091" style="3" customWidth="1"/>
    <col min="37" max="37" width="7.44545454545455" style="3" customWidth="1"/>
    <col min="38" max="16384" width="8.89090909090909" style="3"/>
  </cols>
  <sheetData>
    <row r="1" spans="1:2">
      <c r="A1" s="94" t="s">
        <v>49</v>
      </c>
      <c r="B1" s="53"/>
    </row>
    <row r="2" ht="14.4" customHeight="1" spans="1:36">
      <c r="A2" s="95" t="s">
        <v>1</v>
      </c>
      <c r="B2" s="95" t="s">
        <v>2</v>
      </c>
      <c r="C2" s="12" t="s">
        <v>3</v>
      </c>
      <c r="D2" s="12" t="s">
        <v>4</v>
      </c>
      <c r="E2" s="96" t="s">
        <v>5</v>
      </c>
      <c r="F2" s="97"/>
      <c r="G2" s="97"/>
      <c r="H2" s="97"/>
      <c r="I2" s="97"/>
      <c r="J2" s="97"/>
      <c r="K2" s="97"/>
      <c r="L2" s="97"/>
      <c r="M2" s="97"/>
      <c r="N2" s="97"/>
      <c r="O2" s="97"/>
      <c r="P2" s="97"/>
      <c r="Q2" s="97"/>
      <c r="R2" s="97"/>
      <c r="S2" s="97"/>
      <c r="T2" s="97"/>
      <c r="U2" s="97"/>
      <c r="V2" s="97"/>
      <c r="W2" s="108"/>
      <c r="X2" s="12" t="s">
        <v>6</v>
      </c>
      <c r="Y2" s="112" t="s">
        <v>50</v>
      </c>
      <c r="Z2" s="112"/>
      <c r="AA2" s="112"/>
      <c r="AB2" s="112"/>
      <c r="AC2" s="112"/>
      <c r="AD2" s="112"/>
      <c r="AE2" s="112"/>
      <c r="AF2" s="112"/>
      <c r="AG2" s="112"/>
      <c r="AH2" s="112"/>
      <c r="AI2" s="112"/>
      <c r="AJ2" s="112"/>
    </row>
    <row r="3" ht="15" customHeight="1" spans="1:36">
      <c r="A3" s="95"/>
      <c r="B3" s="95"/>
      <c r="C3" s="98"/>
      <c r="D3" s="98"/>
      <c r="E3" s="95" t="s">
        <v>9</v>
      </c>
      <c r="F3" s="95" t="s">
        <v>10</v>
      </c>
      <c r="G3" s="95" t="s">
        <v>11</v>
      </c>
      <c r="H3" s="95" t="s">
        <v>12</v>
      </c>
      <c r="I3" s="95" t="s">
        <v>13</v>
      </c>
      <c r="J3" s="95" t="s">
        <v>14</v>
      </c>
      <c r="K3" s="95" t="s">
        <v>15</v>
      </c>
      <c r="L3" s="95" t="s">
        <v>16</v>
      </c>
      <c r="M3" s="95" t="s">
        <v>17</v>
      </c>
      <c r="N3" s="95" t="s">
        <v>18</v>
      </c>
      <c r="O3" s="95" t="s">
        <v>19</v>
      </c>
      <c r="P3" s="106" t="s">
        <v>20</v>
      </c>
      <c r="Q3" s="109"/>
      <c r="R3" s="109"/>
      <c r="S3" s="109"/>
      <c r="T3" s="109"/>
      <c r="U3" s="109"/>
      <c r="V3" s="109"/>
      <c r="W3" s="110"/>
      <c r="X3" s="98"/>
      <c r="Y3" s="95" t="s">
        <v>51</v>
      </c>
      <c r="Z3" s="95" t="s">
        <v>52</v>
      </c>
      <c r="AA3" s="95" t="s">
        <v>53</v>
      </c>
      <c r="AB3" s="95" t="s">
        <v>54</v>
      </c>
      <c r="AC3" s="95" t="s">
        <v>55</v>
      </c>
      <c r="AD3" s="95" t="s">
        <v>56</v>
      </c>
      <c r="AE3" s="95" t="s">
        <v>57</v>
      </c>
      <c r="AF3" s="95" t="s">
        <v>58</v>
      </c>
      <c r="AG3" s="95" t="s">
        <v>59</v>
      </c>
      <c r="AH3" s="95" t="s">
        <v>60</v>
      </c>
      <c r="AI3" s="95" t="s">
        <v>61</v>
      </c>
      <c r="AJ3" s="95" t="s">
        <v>62</v>
      </c>
    </row>
    <row r="4" ht="79.8" customHeight="1" spans="1:36">
      <c r="A4" s="95"/>
      <c r="B4" s="95"/>
      <c r="C4" s="18"/>
      <c r="D4" s="18"/>
      <c r="E4" s="95"/>
      <c r="F4" s="95"/>
      <c r="G4" s="95"/>
      <c r="H4" s="95"/>
      <c r="I4" s="95"/>
      <c r="J4" s="95"/>
      <c r="K4" s="95"/>
      <c r="L4" s="95"/>
      <c r="M4" s="95"/>
      <c r="N4" s="95"/>
      <c r="O4" s="95"/>
      <c r="P4" s="18" t="s">
        <v>21</v>
      </c>
      <c r="Q4" s="18" t="s">
        <v>22</v>
      </c>
      <c r="R4" s="18" t="s">
        <v>23</v>
      </c>
      <c r="S4" s="18" t="s">
        <v>24</v>
      </c>
      <c r="T4" s="18" t="s">
        <v>25</v>
      </c>
      <c r="U4" s="95" t="s">
        <v>26</v>
      </c>
      <c r="V4" s="95" t="s">
        <v>26</v>
      </c>
      <c r="W4" s="111" t="s">
        <v>27</v>
      </c>
      <c r="X4" s="18"/>
      <c r="Y4" s="95"/>
      <c r="Z4" s="95"/>
      <c r="AA4" s="95"/>
      <c r="AB4" s="95"/>
      <c r="AC4" s="95"/>
      <c r="AD4" s="95"/>
      <c r="AE4" s="95"/>
      <c r="AF4" s="95"/>
      <c r="AG4" s="95"/>
      <c r="AH4" s="95"/>
      <c r="AI4" s="95"/>
      <c r="AJ4" s="95"/>
    </row>
    <row r="5" spans="1:36">
      <c r="A5" s="99">
        <v>1</v>
      </c>
      <c r="B5" s="100" t="s">
        <v>28</v>
      </c>
      <c r="C5" s="99" t="s">
        <v>29</v>
      </c>
      <c r="D5" s="99">
        <v>2016</v>
      </c>
      <c r="E5" s="101"/>
      <c r="F5" s="101">
        <v>1824</v>
      </c>
      <c r="G5" s="101">
        <v>1500</v>
      </c>
      <c r="H5" s="101"/>
      <c r="I5" s="101"/>
      <c r="J5" s="101"/>
      <c r="K5" s="101">
        <v>5235</v>
      </c>
      <c r="L5" s="101"/>
      <c r="M5" s="101"/>
      <c r="N5" s="101"/>
      <c r="O5" s="101"/>
      <c r="P5" s="101"/>
      <c r="Q5" s="101"/>
      <c r="R5" s="101">
        <v>1808</v>
      </c>
      <c r="S5" s="101"/>
      <c r="T5" s="101"/>
      <c r="U5" s="101"/>
      <c r="V5" s="101"/>
      <c r="W5" s="101">
        <v>1808</v>
      </c>
      <c r="X5" s="101">
        <f>SUM(E5+F5+G5+H5+I5+J5+K5+L5+M5+N5+O5+W5)</f>
        <v>10367</v>
      </c>
      <c r="Y5" s="99">
        <f t="shared" ref="Y5:Y12" si="0">+D5</f>
        <v>2016</v>
      </c>
      <c r="Z5" s="99">
        <f>+G5+R5</f>
        <v>3308</v>
      </c>
      <c r="AA5" s="113">
        <f>IF(AND(Y5=2016),Z5*'4 priedas'!$D$11,IF(AND(Y5=2017),"-"))</f>
        <v>3592.488</v>
      </c>
      <c r="AB5" s="114">
        <f>IF(AND(Y5=2016),AA5*'4 priedas'!$D$10,IF(AND(Y5=2017),Z5*'4 priedas'!$D$10))</f>
        <v>3951.7368</v>
      </c>
      <c r="AC5" s="114">
        <f>IF(AND(Y5=2016),AB5*'4 priedas'!$D$9,IF(AND(Y5=2017),AB5*'4 priedas'!$D$9))</f>
        <v>4299.4896384</v>
      </c>
      <c r="AD5" s="114">
        <f>IF(AND(Y5=2016),AC5*'4 priedas'!$D$8,IF(AND(Y5=2017),AC5*'4 priedas'!$D$8))</f>
        <v>4738.0375815168</v>
      </c>
      <c r="AE5" s="114">
        <f>IF(AND(Y5=2016),AD5*'4 priedas'!$D$7,IF(AND(Y5=2017),AD5*'4 priedas'!$D$7))</f>
        <v>5240.26956515758</v>
      </c>
      <c r="AF5" s="99">
        <f>+F5+S5</f>
        <v>1824</v>
      </c>
      <c r="AG5" s="117">
        <f>ROUND(IF(AND(Y5=2016),AF5*'3 priedas'!$H$9,IF(AND(Y5=2017),AF5*'3 priedas'!$I$9)),2)</f>
        <v>2106.36</v>
      </c>
      <c r="AH5" s="99">
        <f>+E5+H5+J5+K5+M5+P5+T5</f>
        <v>5235</v>
      </c>
      <c r="AI5" s="117">
        <f>ROUND(IF(AND(Y5=2016),AH5*'3 priedas'!$H$9,IF(AND(Y5=2017),AH5*'3 priedas'!$I$9)),2)</f>
        <v>6045.38</v>
      </c>
      <c r="AJ5" s="117">
        <f>AI5/1.21</f>
        <v>4996.18181818182</v>
      </c>
    </row>
    <row r="6" spans="1:36">
      <c r="A6" s="99">
        <v>2</v>
      </c>
      <c r="B6" s="100" t="s">
        <v>34</v>
      </c>
      <c r="C6" s="99" t="s">
        <v>35</v>
      </c>
      <c r="D6" s="99">
        <v>2016</v>
      </c>
      <c r="E6" s="101"/>
      <c r="F6" s="101">
        <v>1000</v>
      </c>
      <c r="G6" s="101">
        <v>1500</v>
      </c>
      <c r="H6" s="101"/>
      <c r="I6" s="101"/>
      <c r="J6" s="101"/>
      <c r="K6" s="101">
        <v>3000</v>
      </c>
      <c r="L6" s="101"/>
      <c r="M6" s="101"/>
      <c r="N6" s="101"/>
      <c r="O6" s="101"/>
      <c r="P6" s="101"/>
      <c r="Q6" s="101"/>
      <c r="R6" s="101">
        <v>5494</v>
      </c>
      <c r="S6" s="101">
        <v>5</v>
      </c>
      <c r="T6" s="101"/>
      <c r="U6" s="101"/>
      <c r="V6" s="101"/>
      <c r="W6" s="101">
        <v>5499</v>
      </c>
      <c r="X6" s="101">
        <f>SUM(E6+F6+G6+H6+I6+J6+K6+L6+M6+N6+O6+W6)</f>
        <v>10999</v>
      </c>
      <c r="Y6" s="99">
        <f t="shared" si="0"/>
        <v>2016</v>
      </c>
      <c r="Z6" s="99">
        <f t="shared" ref="Z6:Z12" si="1">+G6+R6</f>
        <v>6994</v>
      </c>
      <c r="AA6" s="113">
        <f>IF(AND(Y6=2016),Z6*'4 priedas'!$D$11,IF(AND(Y6=2017),"-"))</f>
        <v>7595.484</v>
      </c>
      <c r="AB6" s="114">
        <f>IF(AND(Y6=2016),AA6*'4 priedas'!$D$10,IF(AND(Y6=2017),Z6*'4 priedas'!$D$10))</f>
        <v>8355.0324</v>
      </c>
      <c r="AC6" s="114">
        <f>IF(AND(Y6=2016),AB6*'4 priedas'!$D$9,IF(AND(Y6=2017),AB6*'4 priedas'!$D$9))</f>
        <v>9090.2752512</v>
      </c>
      <c r="AD6" s="114">
        <f>IF(AND(Y6=2016),AC6*'4 priedas'!$D$8,IF(AND(Y6=2017),AC6*'4 priedas'!$D$8))</f>
        <v>10017.4833268224</v>
      </c>
      <c r="AE6" s="114">
        <f>IF(AND(Y6=2016),AD6*'4 priedas'!$D$7,IF(AND(Y6=2017),AD6*'4 priedas'!$D$7))</f>
        <v>11079.3365594656</v>
      </c>
      <c r="AF6" s="99">
        <f>+F6+S6</f>
        <v>1005</v>
      </c>
      <c r="AG6" s="117">
        <f>ROUND(IF(AND(Y6=2016),AF6*'3 priedas'!$H$9,IF(AND(Y6=2017),AF6*'3 priedas'!$I$9)),2)</f>
        <v>1160.57</v>
      </c>
      <c r="AH6" s="99">
        <f t="shared" ref="AH6:AH12" si="2">+E6+H6+J6+K6+M6+P6+T6</f>
        <v>3000</v>
      </c>
      <c r="AI6" s="117">
        <f>ROUND(IF(AND(Y6=2016),AH6*'3 priedas'!$H$9,IF(AND(Y6=2017),AH6*'3 priedas'!$I$9)),2)</f>
        <v>3464.4</v>
      </c>
      <c r="AJ6" s="117">
        <f t="shared" ref="AJ6:AJ12" si="3">AI6/1.21</f>
        <v>2863.14049586777</v>
      </c>
    </row>
    <row r="7" spans="1:36">
      <c r="A7" s="99">
        <v>3</v>
      </c>
      <c r="B7" s="100" t="s">
        <v>36</v>
      </c>
      <c r="C7" s="99" t="s">
        <v>37</v>
      </c>
      <c r="D7" s="99">
        <v>2016</v>
      </c>
      <c r="E7" s="102">
        <v>900</v>
      </c>
      <c r="F7" s="101">
        <v>1500</v>
      </c>
      <c r="G7" s="101">
        <v>1200</v>
      </c>
      <c r="H7" s="101"/>
      <c r="I7" s="101"/>
      <c r="J7" s="101">
        <v>1500</v>
      </c>
      <c r="K7" s="101">
        <v>2850</v>
      </c>
      <c r="L7" s="101"/>
      <c r="M7" s="101">
        <v>60</v>
      </c>
      <c r="N7" s="101"/>
      <c r="O7" s="101"/>
      <c r="P7" s="101"/>
      <c r="Q7" s="101"/>
      <c r="R7" s="101">
        <v>3915</v>
      </c>
      <c r="S7" s="101">
        <v>0</v>
      </c>
      <c r="T7" s="101"/>
      <c r="U7" s="101"/>
      <c r="V7" s="101"/>
      <c r="W7" s="101">
        <v>3915</v>
      </c>
      <c r="X7" s="101">
        <f>SUM(E7+F7+G7+H7+I7+J7+K7+L7+M7+N7+O7+W7)</f>
        <v>11925</v>
      </c>
      <c r="Y7" s="99">
        <f t="shared" si="0"/>
        <v>2016</v>
      </c>
      <c r="Z7" s="99">
        <f t="shared" si="1"/>
        <v>5115</v>
      </c>
      <c r="AA7" s="113">
        <f>IF(AND(Y7=2016),Z7*'4 priedas'!$D$11,IF(AND(Y7=2017),"-"))</f>
        <v>5554.89</v>
      </c>
      <c r="AB7" s="114">
        <f>IF(AND(Y7=2016),AA7*'4 priedas'!$D$10,IF(AND(Y7=2017),Z7*'4 priedas'!$D$10))</f>
        <v>6110.379</v>
      </c>
      <c r="AC7" s="114">
        <f>IF(AND(Y7=2016),AB7*'4 priedas'!$D$9,IF(AND(Y7=2017),AB7*'4 priedas'!$D$9))</f>
        <v>6648.092352</v>
      </c>
      <c r="AD7" s="114">
        <f>IF(AND(Y7=2016),AC7*'4 priedas'!$D$8,IF(AND(Y7=2017),AC7*'4 priedas'!$D$8))</f>
        <v>7326.197771904</v>
      </c>
      <c r="AE7" s="114">
        <f>IF(AND(Y7=2016),AD7*'4 priedas'!$D$7,IF(AND(Y7=2017),AD7*'4 priedas'!$D$7))</f>
        <v>8102.77473572582</v>
      </c>
      <c r="AF7" s="99">
        <f t="shared" ref="AF7:AF12" si="4">+F7+S7</f>
        <v>1500</v>
      </c>
      <c r="AG7" s="117">
        <f>ROUND(IF(AND(Y7=2016),AF7*'3 priedas'!$H$9,IF(AND(Y7=2017),AF7*'3 priedas'!$I$9)),2)</f>
        <v>1732.2</v>
      </c>
      <c r="AH7" s="99">
        <f t="shared" si="2"/>
        <v>5310</v>
      </c>
      <c r="AI7" s="117">
        <f>ROUND(IF(AND(Y7=2016),AH7*'3 priedas'!$H$9,IF(AND(Y7=2017),AH7*'3 priedas'!$I$9)),2)</f>
        <v>6131.99</v>
      </c>
      <c r="AJ7" s="117">
        <f t="shared" si="3"/>
        <v>5067.76033057851</v>
      </c>
    </row>
    <row r="8" spans="1:36">
      <c r="A8" s="99">
        <v>4</v>
      </c>
      <c r="B8" s="100" t="s">
        <v>38</v>
      </c>
      <c r="C8" s="99" t="s">
        <v>39</v>
      </c>
      <c r="D8" s="99">
        <v>2016</v>
      </c>
      <c r="E8" s="101"/>
      <c r="F8" s="101">
        <v>1000</v>
      </c>
      <c r="G8" s="101">
        <v>1500</v>
      </c>
      <c r="H8" s="101"/>
      <c r="I8" s="101"/>
      <c r="J8" s="101"/>
      <c r="K8" s="101">
        <v>3000</v>
      </c>
      <c r="L8" s="101"/>
      <c r="M8" s="101">
        <v>94</v>
      </c>
      <c r="N8" s="101"/>
      <c r="O8" s="101"/>
      <c r="P8" s="101">
        <v>405</v>
      </c>
      <c r="Q8" s="101"/>
      <c r="R8" s="101">
        <v>5495</v>
      </c>
      <c r="S8" s="101"/>
      <c r="T8" s="101"/>
      <c r="U8" s="101"/>
      <c r="V8" s="101"/>
      <c r="W8" s="101">
        <v>5900</v>
      </c>
      <c r="X8" s="101">
        <f t="shared" ref="X8:X12" si="5">SUM(E8+F8+G8+H8+I8+J8+K8+L8+M8+N8+O8+W8)</f>
        <v>11494</v>
      </c>
      <c r="Y8" s="99">
        <f t="shared" si="0"/>
        <v>2016</v>
      </c>
      <c r="Z8" s="99">
        <f t="shared" si="1"/>
        <v>6995</v>
      </c>
      <c r="AA8" s="113">
        <f>IF(AND(Y8=2016),Z8*'4 priedas'!$D$11,IF(AND(Y8=2017),"-"))</f>
        <v>7596.57</v>
      </c>
      <c r="AB8" s="114">
        <f>IF(AND(Y8=2016),AA8*'4 priedas'!$D$10,IF(AND(Y8=2017),Z8*'4 priedas'!$D$10))</f>
        <v>8356.227</v>
      </c>
      <c r="AC8" s="114">
        <f>IF(AND(Y8=2016),AB8*'4 priedas'!$D$9,IF(AND(Y8=2017),AB8*'4 priedas'!$D$9))</f>
        <v>9091.574976</v>
      </c>
      <c r="AD8" s="114">
        <f>IF(AND(Y8=2016),AC8*'4 priedas'!$D$8,IF(AND(Y8=2017),AC8*'4 priedas'!$D$8))</f>
        <v>10018.915623552</v>
      </c>
      <c r="AE8" s="114">
        <f>IF(AND(Y8=2016),AD8*'4 priedas'!$D$7,IF(AND(Y8=2017),AD8*'4 priedas'!$D$7))</f>
        <v>11080.9206796485</v>
      </c>
      <c r="AF8" s="99">
        <f t="shared" si="4"/>
        <v>1000</v>
      </c>
      <c r="AG8" s="117">
        <f>ROUND(IF(AND(Y8=2016),AF8*'3 priedas'!$H$9,IF(AND(Y8=2017),AF8*'3 priedas'!$I$9)),2)</f>
        <v>1154.8</v>
      </c>
      <c r="AH8" s="99">
        <f t="shared" si="2"/>
        <v>3499</v>
      </c>
      <c r="AI8" s="117">
        <f>ROUND(IF(AND(Y8=2016),AH8*'3 priedas'!$H$9,IF(AND(Y8=2017),AH8*'3 priedas'!$I$9)),2)</f>
        <v>4040.65</v>
      </c>
      <c r="AJ8" s="117">
        <f t="shared" si="3"/>
        <v>3339.38016528926</v>
      </c>
    </row>
    <row r="9" spans="1:36">
      <c r="A9" s="99">
        <v>5</v>
      </c>
      <c r="B9" s="100" t="s">
        <v>40</v>
      </c>
      <c r="C9" s="99" t="s">
        <v>41</v>
      </c>
      <c r="D9" s="99">
        <v>2016</v>
      </c>
      <c r="E9" s="101"/>
      <c r="F9" s="101">
        <v>2568</v>
      </c>
      <c r="G9" s="101">
        <v>2000</v>
      </c>
      <c r="H9" s="101"/>
      <c r="I9" s="101"/>
      <c r="J9" s="101">
        <v>4181</v>
      </c>
      <c r="K9" s="101">
        <v>1500</v>
      </c>
      <c r="L9" s="101"/>
      <c r="M9" s="101">
        <v>50</v>
      </c>
      <c r="N9" s="101"/>
      <c r="O9" s="101"/>
      <c r="P9" s="101"/>
      <c r="Q9" s="101"/>
      <c r="R9" s="101"/>
      <c r="S9" s="101">
        <v>4</v>
      </c>
      <c r="T9" s="101">
        <v>202</v>
      </c>
      <c r="U9" s="101"/>
      <c r="V9" s="101"/>
      <c r="W9" s="101">
        <v>206</v>
      </c>
      <c r="X9" s="101">
        <f t="shared" si="5"/>
        <v>10505</v>
      </c>
      <c r="Y9" s="99">
        <f t="shared" si="0"/>
        <v>2016</v>
      </c>
      <c r="Z9" s="99">
        <f t="shared" si="1"/>
        <v>2000</v>
      </c>
      <c r="AA9" s="113">
        <f>IF(AND(Y9=2016),Z9*'4 priedas'!$D$11,IF(AND(Y9=2017),"-"))</f>
        <v>2172</v>
      </c>
      <c r="AB9" s="114">
        <f>IF(AND(Y9=2016),AA9*'4 priedas'!$D$10,IF(AND(Y9=2017),Z9*'4 priedas'!$D$10))</f>
        <v>2389.2</v>
      </c>
      <c r="AC9" s="114">
        <f>IF(AND(Y9=2016),AB9*'4 priedas'!$D$9,IF(AND(Y9=2017),AB9*'4 priedas'!$D$9))</f>
        <v>2599.4496</v>
      </c>
      <c r="AD9" s="114">
        <f>IF(AND(Y9=2016),AC9*'4 priedas'!$D$8,IF(AND(Y9=2017),AC9*'4 priedas'!$D$8))</f>
        <v>2864.5934592</v>
      </c>
      <c r="AE9" s="114">
        <f>IF(AND(Y9=2016),AD9*'4 priedas'!$D$7,IF(AND(Y9=2017),AD9*'4 priedas'!$D$7))</f>
        <v>3168.2403658752</v>
      </c>
      <c r="AF9" s="99">
        <f t="shared" si="4"/>
        <v>2572</v>
      </c>
      <c r="AG9" s="117">
        <f>ROUND(IF(AND(Y9=2016),AF9*'3 priedas'!$H$9,IF(AND(Y9=2017),AF9*'3 priedas'!$I$9)),2)</f>
        <v>2970.15</v>
      </c>
      <c r="AH9" s="99">
        <f t="shared" si="2"/>
        <v>5933</v>
      </c>
      <c r="AI9" s="117">
        <f>ROUND(IF(AND(Y9=2016),AH9*'3 priedas'!$H$9,IF(AND(Y9=2017),AH9*'3 priedas'!$I$9)),2)</f>
        <v>6851.43</v>
      </c>
      <c r="AJ9" s="117">
        <f t="shared" si="3"/>
        <v>5662.33884297521</v>
      </c>
    </row>
    <row r="10" spans="1:36">
      <c r="A10" s="99">
        <v>6</v>
      </c>
      <c r="B10" s="100" t="s">
        <v>42</v>
      </c>
      <c r="C10" s="99" t="s">
        <v>43</v>
      </c>
      <c r="D10" s="99">
        <v>2016</v>
      </c>
      <c r="E10" s="101"/>
      <c r="F10" s="101">
        <v>1000</v>
      </c>
      <c r="G10" s="101">
        <v>1500</v>
      </c>
      <c r="H10" s="101"/>
      <c r="I10" s="101"/>
      <c r="J10" s="101"/>
      <c r="K10" s="101">
        <v>3000</v>
      </c>
      <c r="L10" s="101"/>
      <c r="M10" s="101">
        <v>416</v>
      </c>
      <c r="N10" s="101"/>
      <c r="O10" s="101"/>
      <c r="P10" s="101"/>
      <c r="Q10" s="101"/>
      <c r="R10" s="101">
        <v>4181</v>
      </c>
      <c r="S10" s="101">
        <v>90</v>
      </c>
      <c r="T10" s="101"/>
      <c r="U10" s="101"/>
      <c r="V10" s="101"/>
      <c r="W10" s="101">
        <v>4271</v>
      </c>
      <c r="X10" s="101">
        <f t="shared" si="5"/>
        <v>10187</v>
      </c>
      <c r="Y10" s="99">
        <f t="shared" si="0"/>
        <v>2016</v>
      </c>
      <c r="Z10" s="99">
        <f t="shared" si="1"/>
        <v>5681</v>
      </c>
      <c r="AA10" s="113">
        <f>IF(AND(Y10=2016),Z10*'4 priedas'!$D$11,IF(AND(Y10=2017),"-"))</f>
        <v>6169.566</v>
      </c>
      <c r="AB10" s="114">
        <f>IF(AND(Y10=2016),AA10*'4 priedas'!$D$10,IF(AND(Y10=2017),Z10*'4 priedas'!$D$10))</f>
        <v>6786.5226</v>
      </c>
      <c r="AC10" s="114">
        <f>IF(AND(Y10=2016),AB10*'4 priedas'!$D$9,IF(AND(Y10=2017),AB10*'4 priedas'!$D$9))</f>
        <v>7383.7365888</v>
      </c>
      <c r="AD10" s="114">
        <f>IF(AND(Y10=2016),AC10*'4 priedas'!$D$8,IF(AND(Y10=2017),AC10*'4 priedas'!$D$8))</f>
        <v>8136.8777208576</v>
      </c>
      <c r="AE10" s="114">
        <f>IF(AND(Y10=2016),AD10*'4 priedas'!$D$7,IF(AND(Y10=2017),AD10*'4 priedas'!$D$7))</f>
        <v>8999.38675926851</v>
      </c>
      <c r="AF10" s="99">
        <f t="shared" si="4"/>
        <v>1090</v>
      </c>
      <c r="AG10" s="117">
        <f>ROUND(IF(AND(Y10=2016),AF10*'3 priedas'!$H$9,IF(AND(Y10=2017),AF10*'3 priedas'!$I$9)),2)</f>
        <v>1258.73</v>
      </c>
      <c r="AH10" s="99">
        <f t="shared" si="2"/>
        <v>3416</v>
      </c>
      <c r="AI10" s="117">
        <f>ROUND(IF(AND(Y10=2016),AH10*'3 priedas'!$H$9,IF(AND(Y10=2017),AH10*'3 priedas'!$I$9)),2)</f>
        <v>3944.8</v>
      </c>
      <c r="AJ10" s="117">
        <f t="shared" si="3"/>
        <v>3260.1652892562</v>
      </c>
    </row>
    <row r="11" spans="1:36">
      <c r="A11" s="99">
        <v>7</v>
      </c>
      <c r="B11" s="100" t="s">
        <v>44</v>
      </c>
      <c r="C11" s="99" t="s">
        <v>45</v>
      </c>
      <c r="D11" s="99">
        <v>2017</v>
      </c>
      <c r="E11" s="103"/>
      <c r="F11" s="101">
        <v>2796</v>
      </c>
      <c r="G11" s="101">
        <v>1500</v>
      </c>
      <c r="H11" s="101">
        <v>3648</v>
      </c>
      <c r="I11" s="101"/>
      <c r="J11" s="101"/>
      <c r="K11" s="101">
        <v>3000</v>
      </c>
      <c r="L11" s="101"/>
      <c r="M11" s="101">
        <v>50</v>
      </c>
      <c r="N11" s="101"/>
      <c r="O11" s="101"/>
      <c r="P11" s="101">
        <v>890</v>
      </c>
      <c r="Q11" s="101"/>
      <c r="R11" s="101"/>
      <c r="S11" s="101"/>
      <c r="T11" s="101">
        <v>116</v>
      </c>
      <c r="U11" s="101"/>
      <c r="V11" s="101"/>
      <c r="W11" s="101">
        <v>1006</v>
      </c>
      <c r="X11" s="101">
        <f t="shared" si="5"/>
        <v>12000</v>
      </c>
      <c r="Y11" s="99">
        <f t="shared" si="0"/>
        <v>2017</v>
      </c>
      <c r="Z11" s="99">
        <f t="shared" si="1"/>
        <v>1500</v>
      </c>
      <c r="AA11" s="113" t="str">
        <f>IF(AND(Y11=2016),Z11*'4 priedas'!$D$11,IF(AND(Y11=2017),"-"))</f>
        <v>-</v>
      </c>
      <c r="AB11" s="114">
        <f>IF(AND(Y11=2016),AA11*'4 priedas'!$D$10,IF(AND(Y11=2017),Z11*'4 priedas'!$D$10))</f>
        <v>1650</v>
      </c>
      <c r="AC11" s="114">
        <f>IF(AND(Y11=2016),AB11*'4 priedas'!$D$9,IF(AND(Y11=2017),AB11*'4 priedas'!$D$9))</f>
        <v>1795.2</v>
      </c>
      <c r="AD11" s="114">
        <f>IF(AND(Y11=2016),AC11*'4 priedas'!$D$8,IF(AND(Y11=2017),AC11*'4 priedas'!$D$8))</f>
        <v>1978.3104</v>
      </c>
      <c r="AE11" s="114">
        <f>IF(AND(Y11=2016),AD11*'4 priedas'!$D$7,IF(AND(Y11=2017),AD11*'4 priedas'!$D$7))</f>
        <v>2188.0113024</v>
      </c>
      <c r="AF11" s="99">
        <f t="shared" si="4"/>
        <v>2796</v>
      </c>
      <c r="AG11" s="117">
        <f>ROUND(IF(AND(Y11=2016),AF11*'3 priedas'!$H$9,IF(AND(Y11=2017),AF11*'3 priedas'!$I$9)),2)</f>
        <v>3113.07</v>
      </c>
      <c r="AH11" s="99">
        <f t="shared" si="2"/>
        <v>7704</v>
      </c>
      <c r="AI11" s="117">
        <f>ROUND(IF(AND(Y11=2016),AH11*'3 priedas'!$H$9,IF(AND(Y11=2017),AH11*'3 priedas'!$I$9)),2)</f>
        <v>8577.63</v>
      </c>
      <c r="AJ11" s="117">
        <f t="shared" si="3"/>
        <v>7088.95041322314</v>
      </c>
    </row>
    <row r="12" spans="1:36">
      <c r="A12" s="99">
        <v>8</v>
      </c>
      <c r="B12" s="100" t="s">
        <v>46</v>
      </c>
      <c r="C12" s="99" t="s">
        <v>47</v>
      </c>
      <c r="D12" s="99">
        <v>2017</v>
      </c>
      <c r="E12" s="103"/>
      <c r="F12" s="101">
        <v>1450</v>
      </c>
      <c r="G12" s="101">
        <v>1600</v>
      </c>
      <c r="H12" s="101">
        <v>500</v>
      </c>
      <c r="I12" s="101"/>
      <c r="J12" s="101"/>
      <c r="K12" s="101">
        <v>3850</v>
      </c>
      <c r="L12" s="101"/>
      <c r="M12" s="101"/>
      <c r="N12" s="101"/>
      <c r="O12" s="101"/>
      <c r="P12" s="107">
        <v>216</v>
      </c>
      <c r="Q12" s="101"/>
      <c r="R12" s="101">
        <v>3261</v>
      </c>
      <c r="S12" s="101"/>
      <c r="T12" s="101"/>
      <c r="U12" s="101"/>
      <c r="V12" s="101"/>
      <c r="W12" s="101">
        <v>3477</v>
      </c>
      <c r="X12" s="101">
        <f t="shared" si="5"/>
        <v>10877</v>
      </c>
      <c r="Y12" s="99">
        <f t="shared" si="0"/>
        <v>2017</v>
      </c>
      <c r="Z12" s="99">
        <f t="shared" si="1"/>
        <v>4861</v>
      </c>
      <c r="AA12" s="113" t="str">
        <f>IF(AND(Y12=2016),Z12*'4 priedas'!$D$11,IF(AND(Y12=2017),"-"))</f>
        <v>-</v>
      </c>
      <c r="AB12" s="114">
        <f>IF(AND(Y12=2016),AA12*'4 priedas'!$D$10,IF(AND(Y12=2017),Z12*'4 priedas'!$D$10))</f>
        <v>5347.1</v>
      </c>
      <c r="AC12" s="114">
        <f>IF(AND(Y12=2016),AB12*'4 priedas'!$D$9,IF(AND(Y12=2017),AB12*'4 priedas'!$D$9))</f>
        <v>5817.6448</v>
      </c>
      <c r="AD12" s="114">
        <f>IF(AND(Y12=2016),AC12*'4 priedas'!$D$8,IF(AND(Y12=2017),AC12*'4 priedas'!$D$8))</f>
        <v>6411.0445696</v>
      </c>
      <c r="AE12" s="114">
        <f>IF(AND(Y12=2016),AD12*'4 priedas'!$D$7,IF(AND(Y12=2017),AD12*'4 priedas'!$D$7))</f>
        <v>7090.6152939776</v>
      </c>
      <c r="AF12" s="99">
        <f t="shared" si="4"/>
        <v>1450</v>
      </c>
      <c r="AG12" s="117">
        <f>ROUND(IF(AND(Y12=2016),AF12*'3 priedas'!$H$9,IF(AND(Y12=2017),AF12*'3 priedas'!$I$9)),2)</f>
        <v>1614.43</v>
      </c>
      <c r="AH12" s="99">
        <f t="shared" si="2"/>
        <v>4566</v>
      </c>
      <c r="AI12" s="117">
        <f>ROUND(IF(AND(Y12=2016),AH12*'3 priedas'!$H$9,IF(AND(Y12=2017),AH12*'3 priedas'!$I$9)),2)</f>
        <v>5083.78</v>
      </c>
      <c r="AJ12" s="117">
        <f t="shared" si="3"/>
        <v>4201.47107438017</v>
      </c>
    </row>
    <row r="13" spans="33:36">
      <c r="AG13" s="116"/>
      <c r="AI13" s="116"/>
      <c r="AJ13" s="116"/>
    </row>
    <row r="14" spans="2:2">
      <c r="B14" s="104" t="s">
        <v>48</v>
      </c>
    </row>
    <row r="15" ht="12.6" customHeight="1" spans="28:32">
      <c r="AB15" s="115"/>
      <c r="AD15" s="115"/>
      <c r="AF15" s="116"/>
    </row>
    <row r="16" ht="173.4" customHeight="1" spans="2:33">
      <c r="B16" s="105" t="s">
        <v>63</v>
      </c>
      <c r="C16" s="105"/>
      <c r="D16" s="105"/>
      <c r="E16" s="105"/>
      <c r="F16" s="105"/>
      <c r="G16" s="105"/>
      <c r="H16" s="105"/>
      <c r="I16" s="105"/>
      <c r="J16" s="105"/>
      <c r="K16" s="105"/>
      <c r="L16" s="105"/>
      <c r="AB16" s="115"/>
      <c r="AD16" s="115"/>
      <c r="AG16" s="118"/>
    </row>
    <row r="17" spans="28:36">
      <c r="AB17" s="115"/>
      <c r="AD17" s="115"/>
      <c r="AJ17" s="119"/>
    </row>
    <row r="18" spans="28:30">
      <c r="AB18" s="115"/>
      <c r="AD18" s="115"/>
    </row>
    <row r="19" spans="28:30">
      <c r="AB19" s="115"/>
      <c r="AD19" s="115"/>
    </row>
    <row r="20" spans="34:35">
      <c r="AH20" s="119">
        <f>+AE17+AF17+AH17</f>
        <v>0</v>
      </c>
      <c r="AI20" s="119"/>
    </row>
  </sheetData>
  <mergeCells count="32">
    <mergeCell ref="E2:W2"/>
    <mergeCell ref="Y2:AJ2"/>
    <mergeCell ref="P3:W3"/>
    <mergeCell ref="B16:L16"/>
    <mergeCell ref="A2:A4"/>
    <mergeCell ref="B2:B4"/>
    <mergeCell ref="C2:C4"/>
    <mergeCell ref="D2:D4"/>
    <mergeCell ref="E3:E4"/>
    <mergeCell ref="F3:F4"/>
    <mergeCell ref="G3:G4"/>
    <mergeCell ref="H3:H4"/>
    <mergeCell ref="I3:I4"/>
    <mergeCell ref="J3:J4"/>
    <mergeCell ref="K3:K4"/>
    <mergeCell ref="L3:L4"/>
    <mergeCell ref="M3:M4"/>
    <mergeCell ref="N3:N4"/>
    <mergeCell ref="O3:O4"/>
    <mergeCell ref="X2:X4"/>
    <mergeCell ref="Y3:Y4"/>
    <mergeCell ref="Z3:Z4"/>
    <mergeCell ref="AA3:AA4"/>
    <mergeCell ref="AB3:AB4"/>
    <mergeCell ref="AC3:AC4"/>
    <mergeCell ref="AD3:AD4"/>
    <mergeCell ref="AE3:AE4"/>
    <mergeCell ref="AF3:AF4"/>
    <mergeCell ref="AG3:AG4"/>
    <mergeCell ref="AH3:AH4"/>
    <mergeCell ref="AI3:AI4"/>
    <mergeCell ref="AJ3:AJ4"/>
  </mergeCells>
  <dataValidations count="1">
    <dataValidation type="list" allowBlank="1" showInputMessage="1" showErrorMessage="1" sqref="C5:C12">
      <formula1>Sheet3!$A$1:$A$60</formula1>
    </dataValidation>
  </dataValidation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7"/>
  <sheetViews>
    <sheetView workbookViewId="0">
      <selection activeCell="G15" sqref="G15"/>
    </sheetView>
  </sheetViews>
  <sheetFormatPr defaultColWidth="9" defaultRowHeight="14.5"/>
  <cols>
    <col min="2" max="2" width="13.3363636363636" style="55" customWidth="1"/>
    <col min="3" max="3" width="18.1090909090909" customWidth="1"/>
    <col min="6" max="9" width="15" customWidth="1"/>
  </cols>
  <sheetData>
    <row r="1" spans="1:4">
      <c r="A1" s="56" t="s">
        <v>64</v>
      </c>
      <c r="B1" s="57"/>
      <c r="C1" s="58"/>
      <c r="D1" s="59"/>
    </row>
    <row r="2" ht="15.25" spans="1:4">
      <c r="A2" s="60" t="s">
        <v>65</v>
      </c>
      <c r="B2" s="60"/>
      <c r="C2" s="61"/>
      <c r="D2" s="60"/>
    </row>
    <row r="3" ht="40.8" customHeight="1" spans="1:9">
      <c r="A3" s="62" t="s">
        <v>66</v>
      </c>
      <c r="B3" s="63"/>
      <c r="C3" s="64" t="s">
        <v>67</v>
      </c>
      <c r="D3" s="65"/>
      <c r="F3" s="66" t="s">
        <v>68</v>
      </c>
      <c r="G3" s="67" t="s">
        <v>69</v>
      </c>
      <c r="H3" s="67" t="s">
        <v>70</v>
      </c>
      <c r="I3" s="84" t="s">
        <v>71</v>
      </c>
    </row>
    <row r="4" ht="20.4" customHeight="1" spans="1:10">
      <c r="A4" s="34" t="s">
        <v>72</v>
      </c>
      <c r="B4" s="68" t="s">
        <v>73</v>
      </c>
      <c r="C4" s="69">
        <v>123.0417</v>
      </c>
      <c r="D4" s="59"/>
      <c r="F4" s="70">
        <v>2016</v>
      </c>
      <c r="G4" s="71">
        <f>+AVERAGE(C64:C75)</f>
        <v>100.905516666667</v>
      </c>
      <c r="H4" s="72"/>
      <c r="I4" s="85"/>
      <c r="J4" s="86"/>
    </row>
    <row r="5" ht="20.4" customHeight="1" spans="1:10">
      <c r="A5" s="36"/>
      <c r="B5" s="73" t="s">
        <v>74</v>
      </c>
      <c r="C5" s="74">
        <v>121.5544</v>
      </c>
      <c r="D5" s="59"/>
      <c r="F5" s="75">
        <v>2017</v>
      </c>
      <c r="G5" s="76">
        <f>+AVERAGE(C52:C63)</f>
        <v>104.662116666667</v>
      </c>
      <c r="H5" s="77">
        <f>+ROUND((G5-$G$4)/$G$4+1,4)</f>
        <v>1.0372</v>
      </c>
      <c r="I5" s="87"/>
      <c r="J5" s="86"/>
    </row>
    <row r="6" ht="20.4" customHeight="1" spans="1:10">
      <c r="A6" s="36"/>
      <c r="B6" s="73" t="s">
        <v>75</v>
      </c>
      <c r="C6" s="74">
        <v>120.4154</v>
      </c>
      <c r="D6" s="59"/>
      <c r="F6" s="75">
        <v>2018</v>
      </c>
      <c r="G6" s="76">
        <f>+AVERAGE(C40:C51)</f>
        <v>107.485825</v>
      </c>
      <c r="H6" s="77">
        <f>+ROUND((G6-$G$4)/$G$4+1,4)</f>
        <v>1.0652</v>
      </c>
      <c r="I6" s="88">
        <f>+ROUND((G6-$G$5)/$G$5+1,4)</f>
        <v>1.027</v>
      </c>
      <c r="J6" s="86"/>
    </row>
    <row r="7" ht="20.4" customHeight="1" spans="1:10">
      <c r="A7" s="36"/>
      <c r="B7" s="73" t="s">
        <v>76</v>
      </c>
      <c r="C7" s="74">
        <v>118.4514</v>
      </c>
      <c r="D7" s="59"/>
      <c r="F7" s="75">
        <v>2019</v>
      </c>
      <c r="G7" s="76">
        <f>+AVERAGE(C28:C39)</f>
        <v>109.995091666667</v>
      </c>
      <c r="H7" s="77">
        <f>+ROUND((G7-$G$4)/$G$4+1,4)</f>
        <v>1.0901</v>
      </c>
      <c r="I7" s="88">
        <f>+ROUND((G7-$G$5)/$G$5+1,4)</f>
        <v>1.051</v>
      </c>
      <c r="J7" s="86"/>
    </row>
    <row r="8" ht="20.4" customHeight="1" spans="1:10">
      <c r="A8" s="36"/>
      <c r="B8" s="73" t="s">
        <v>77</v>
      </c>
      <c r="C8" s="74">
        <v>116.8061</v>
      </c>
      <c r="D8" s="59"/>
      <c r="F8" s="75">
        <v>2020</v>
      </c>
      <c r="G8" s="76">
        <f>+AVERAGE(C16:C27)</f>
        <v>111.314916666667</v>
      </c>
      <c r="H8" s="77">
        <f>+ROUND((G8-$G$4)/$G$4+1,4)</f>
        <v>1.1032</v>
      </c>
      <c r="I8" s="87">
        <f>+ROUND((G8-$G$5)/$G$5+1,4)</f>
        <v>1.0636</v>
      </c>
      <c r="J8" s="86"/>
    </row>
    <row r="9" ht="20.4" customHeight="1" spans="1:10">
      <c r="A9" s="36"/>
      <c r="B9" s="73" t="s">
        <v>78</v>
      </c>
      <c r="C9" s="74">
        <v>116.3401</v>
      </c>
      <c r="D9" s="59"/>
      <c r="F9" s="78">
        <v>2021</v>
      </c>
      <c r="G9" s="79">
        <f>+AVERAGE(C4:C15)</f>
        <v>116.5284</v>
      </c>
      <c r="H9" s="80">
        <f>+ROUND((G9-$G$4)/$G$4+1,4)</f>
        <v>1.1548</v>
      </c>
      <c r="I9" s="89">
        <f>+ROUND((G9-$G$5)/$G$5+1,4)</f>
        <v>1.1134</v>
      </c>
      <c r="J9" s="86"/>
    </row>
    <row r="10" ht="20.4" customHeight="1" spans="1:4">
      <c r="A10" s="36"/>
      <c r="B10" s="73" t="s">
        <v>79</v>
      </c>
      <c r="C10" s="74">
        <v>115.5194</v>
      </c>
      <c r="D10" s="59"/>
    </row>
    <row r="11" ht="20.4" customHeight="1" spans="1:4">
      <c r="A11" s="36"/>
      <c r="B11" s="73" t="s">
        <v>80</v>
      </c>
      <c r="C11" s="74">
        <v>114.8849</v>
      </c>
      <c r="D11" s="59"/>
    </row>
    <row r="12" ht="20.4" customHeight="1" spans="1:4">
      <c r="A12" s="36"/>
      <c r="B12" s="73" t="s">
        <v>81</v>
      </c>
      <c r="C12" s="74">
        <v>114.236</v>
      </c>
      <c r="D12" s="59"/>
    </row>
    <row r="13" ht="20.4" customHeight="1" spans="1:4">
      <c r="A13" s="36"/>
      <c r="B13" s="73" t="s">
        <v>82</v>
      </c>
      <c r="C13" s="74">
        <v>113.1832</v>
      </c>
      <c r="D13" s="59"/>
    </row>
    <row r="14" ht="20.4" customHeight="1" spans="1:4">
      <c r="A14" s="36"/>
      <c r="B14" s="73" t="s">
        <v>83</v>
      </c>
      <c r="C14" s="74">
        <v>112.075</v>
      </c>
      <c r="D14" s="59"/>
    </row>
    <row r="15" ht="20.4" customHeight="1" spans="1:4">
      <c r="A15" s="36"/>
      <c r="B15" s="81" t="s">
        <v>84</v>
      </c>
      <c r="C15" s="82">
        <v>111.8332</v>
      </c>
      <c r="D15" s="59"/>
    </row>
    <row r="16" ht="20.4" customHeight="1" spans="1:4">
      <c r="A16" s="36"/>
      <c r="B16" s="68" t="s">
        <v>85</v>
      </c>
      <c r="C16" s="83">
        <v>111.2892</v>
      </c>
      <c r="D16" s="59"/>
    </row>
    <row r="17" ht="20.4" customHeight="1" spans="1:4">
      <c r="A17" s="36"/>
      <c r="B17" s="73" t="s">
        <v>86</v>
      </c>
      <c r="C17" s="74">
        <v>111.3244</v>
      </c>
      <c r="D17" s="59"/>
    </row>
    <row r="18" ht="20.4" customHeight="1" spans="1:4">
      <c r="A18" s="36"/>
      <c r="B18" s="73" t="s">
        <v>87</v>
      </c>
      <c r="C18" s="74">
        <v>111.4826</v>
      </c>
      <c r="D18" s="59"/>
    </row>
    <row r="19" ht="20.4" customHeight="1" spans="1:4">
      <c r="A19" s="36"/>
      <c r="B19" s="73" t="s">
        <v>88</v>
      </c>
      <c r="C19" s="74">
        <v>111.4091</v>
      </c>
      <c r="D19" s="59"/>
    </row>
    <row r="20" ht="20.4" customHeight="1" spans="1:4">
      <c r="A20" s="36"/>
      <c r="B20" s="73" t="s">
        <v>89</v>
      </c>
      <c r="C20" s="74">
        <v>110.9607</v>
      </c>
      <c r="D20" s="59"/>
    </row>
    <row r="21" ht="20.4" customHeight="1" spans="1:4">
      <c r="A21" s="36"/>
      <c r="B21" s="73" t="s">
        <v>90</v>
      </c>
      <c r="C21" s="74">
        <v>111.1681</v>
      </c>
      <c r="D21" s="59"/>
    </row>
    <row r="22" ht="20.4" customHeight="1" spans="1:4">
      <c r="A22" s="36"/>
      <c r="B22" s="73" t="s">
        <v>91</v>
      </c>
      <c r="C22" s="74">
        <v>111.477</v>
      </c>
      <c r="D22" s="59"/>
    </row>
    <row r="23" ht="20.4" customHeight="1" spans="1:4">
      <c r="A23" s="36"/>
      <c r="B23" s="73" t="s">
        <v>92</v>
      </c>
      <c r="C23" s="74">
        <v>110.911</v>
      </c>
      <c r="D23" s="59"/>
    </row>
    <row r="24" ht="20.4" customHeight="1" spans="1:4">
      <c r="A24" s="36"/>
      <c r="B24" s="73" t="s">
        <v>93</v>
      </c>
      <c r="C24" s="74">
        <v>111.451</v>
      </c>
      <c r="D24" s="59"/>
    </row>
    <row r="25" ht="20.4" customHeight="1" spans="1:4">
      <c r="A25" s="36"/>
      <c r="B25" s="73" t="s">
        <v>94</v>
      </c>
      <c r="C25" s="74">
        <v>111.3606</v>
      </c>
      <c r="D25" s="59"/>
    </row>
    <row r="26" ht="20.4" customHeight="1" spans="1:4">
      <c r="A26" s="36"/>
      <c r="B26" s="73" t="s">
        <v>95</v>
      </c>
      <c r="C26" s="74">
        <v>111.4443</v>
      </c>
      <c r="D26" s="59"/>
    </row>
    <row r="27" ht="20.4" customHeight="1" spans="1:4">
      <c r="A27" s="36"/>
      <c r="B27" s="81" t="s">
        <v>96</v>
      </c>
      <c r="C27" s="82">
        <v>111.501</v>
      </c>
      <c r="D27" s="59"/>
    </row>
    <row r="28" ht="20.4" customHeight="1" spans="1:4">
      <c r="A28" s="36"/>
      <c r="B28" s="68" t="s">
        <v>97</v>
      </c>
      <c r="C28" s="83">
        <v>111.0177</v>
      </c>
      <c r="D28" s="59"/>
    </row>
    <row r="29" ht="20.4" customHeight="1" spans="1:4">
      <c r="A29" s="36"/>
      <c r="B29" s="73" t="s">
        <v>98</v>
      </c>
      <c r="C29" s="74">
        <v>110.6553</v>
      </c>
      <c r="D29" s="59"/>
    </row>
    <row r="30" ht="20.4" customHeight="1" spans="1:4">
      <c r="A30" s="36"/>
      <c r="B30" s="73" t="s">
        <v>99</v>
      </c>
      <c r="C30" s="74">
        <v>110.6717</v>
      </c>
      <c r="D30" s="59"/>
    </row>
    <row r="31" ht="20.4" customHeight="1" spans="1:4">
      <c r="A31" s="36"/>
      <c r="B31" s="73" t="s">
        <v>100</v>
      </c>
      <c r="C31" s="74">
        <v>110.5867</v>
      </c>
      <c r="D31" s="59"/>
    </row>
    <row r="32" ht="20.4" customHeight="1" spans="1:4">
      <c r="A32" s="36"/>
      <c r="B32" s="73" t="s">
        <v>101</v>
      </c>
      <c r="C32" s="74">
        <v>109.5784</v>
      </c>
      <c r="D32" s="59"/>
    </row>
    <row r="33" ht="20.4" customHeight="1" spans="1:4">
      <c r="A33" s="36"/>
      <c r="B33" s="73" t="s">
        <v>102</v>
      </c>
      <c r="C33" s="74">
        <v>110.0142</v>
      </c>
      <c r="D33" s="59"/>
    </row>
    <row r="34" ht="20.4" customHeight="1" spans="1:4">
      <c r="A34" s="36"/>
      <c r="B34" s="73" t="s">
        <v>103</v>
      </c>
      <c r="C34" s="74">
        <v>110.3661</v>
      </c>
      <c r="D34" s="59"/>
    </row>
    <row r="35" ht="20.4" customHeight="1" spans="1:4">
      <c r="A35" s="36"/>
      <c r="B35" s="73" t="s">
        <v>104</v>
      </c>
      <c r="C35" s="74">
        <v>110.5792</v>
      </c>
      <c r="D35" s="59"/>
    </row>
    <row r="36" ht="20.4" customHeight="1" spans="1:4">
      <c r="A36" s="36"/>
      <c r="B36" s="73" t="s">
        <v>105</v>
      </c>
      <c r="C36" s="74">
        <v>110.323</v>
      </c>
      <c r="D36" s="59"/>
    </row>
    <row r="37" ht="20.4" customHeight="1" spans="1:4">
      <c r="A37" s="36"/>
      <c r="B37" s="73" t="s">
        <v>106</v>
      </c>
      <c r="C37" s="74">
        <v>109.4406</v>
      </c>
      <c r="D37" s="59"/>
    </row>
    <row r="38" ht="20.4" customHeight="1" spans="1:4">
      <c r="A38" s="36"/>
      <c r="B38" s="73" t="s">
        <v>107</v>
      </c>
      <c r="C38" s="74">
        <v>108.4233</v>
      </c>
      <c r="D38" s="59"/>
    </row>
    <row r="39" ht="20.4" customHeight="1" spans="1:4">
      <c r="A39" s="36"/>
      <c r="B39" s="81" t="s">
        <v>108</v>
      </c>
      <c r="C39" s="82">
        <v>108.2849</v>
      </c>
      <c r="D39" s="59"/>
    </row>
    <row r="40" ht="20.4" customHeight="1" spans="1:4">
      <c r="A40" s="36"/>
      <c r="B40" s="68" t="s">
        <v>109</v>
      </c>
      <c r="C40" s="83">
        <v>108.0746</v>
      </c>
      <c r="D40" s="59"/>
    </row>
    <row r="41" ht="20.4" customHeight="1" spans="1:4">
      <c r="A41" s="36"/>
      <c r="B41" s="73" t="s">
        <v>110</v>
      </c>
      <c r="C41" s="74">
        <v>108.7566</v>
      </c>
      <c r="D41" s="59"/>
    </row>
    <row r="42" ht="20.4" customHeight="1" spans="1:4">
      <c r="A42" s="36"/>
      <c r="B42" s="73" t="s">
        <v>111</v>
      </c>
      <c r="C42" s="74">
        <v>108.8846</v>
      </c>
      <c r="D42" s="59"/>
    </row>
    <row r="43" ht="20.4" customHeight="1" spans="1:4">
      <c r="A43" s="36"/>
      <c r="B43" s="73" t="s">
        <v>112</v>
      </c>
      <c r="C43" s="74">
        <v>108.1927</v>
      </c>
      <c r="D43" s="59"/>
    </row>
    <row r="44" ht="20.4" customHeight="1" spans="1:4">
      <c r="A44" s="36"/>
      <c r="B44" s="73" t="s">
        <v>113</v>
      </c>
      <c r="C44" s="74">
        <v>106.7647</v>
      </c>
      <c r="D44" s="59"/>
    </row>
    <row r="45" ht="20.4" customHeight="1" spans="1:4">
      <c r="A45" s="36"/>
      <c r="B45" s="73" t="s">
        <v>114</v>
      </c>
      <c r="C45" s="74">
        <v>107.1698</v>
      </c>
      <c r="D45" s="59"/>
    </row>
    <row r="46" ht="20.4" customHeight="1" spans="1:4">
      <c r="A46" s="36"/>
      <c r="B46" s="73" t="s">
        <v>115</v>
      </c>
      <c r="C46" s="74">
        <v>107.7014</v>
      </c>
      <c r="D46" s="59"/>
    </row>
    <row r="47" ht="20.4" customHeight="1" spans="1:4">
      <c r="A47" s="36"/>
      <c r="B47" s="73" t="s">
        <v>116</v>
      </c>
      <c r="C47" s="74">
        <v>107.7081</v>
      </c>
      <c r="D47" s="59"/>
    </row>
    <row r="48" ht="20.4" customHeight="1" spans="1:4">
      <c r="A48" s="36"/>
      <c r="B48" s="73" t="s">
        <v>117</v>
      </c>
      <c r="C48" s="74">
        <v>107.2826</v>
      </c>
      <c r="D48" s="59"/>
    </row>
    <row r="49" ht="20.4" customHeight="1" spans="1:4">
      <c r="A49" s="36"/>
      <c r="B49" s="73" t="s">
        <v>118</v>
      </c>
      <c r="C49" s="74">
        <v>106.6236</v>
      </c>
      <c r="D49" s="59"/>
    </row>
    <row r="50" ht="20.4" customHeight="1" spans="1:4">
      <c r="A50" s="36"/>
      <c r="B50" s="73" t="s">
        <v>119</v>
      </c>
      <c r="C50" s="74">
        <v>106.244</v>
      </c>
      <c r="D50" s="59"/>
    </row>
    <row r="51" ht="20.4" customHeight="1" spans="1:4">
      <c r="A51" s="36"/>
      <c r="B51" s="81" t="s">
        <v>120</v>
      </c>
      <c r="C51" s="82">
        <v>106.4272</v>
      </c>
      <c r="D51" s="59"/>
    </row>
    <row r="52" ht="20.4" customHeight="1" spans="1:4">
      <c r="A52" s="36"/>
      <c r="B52" s="68" t="s">
        <v>121</v>
      </c>
      <c r="C52" s="83">
        <v>106.0629</v>
      </c>
      <c r="D52" s="59"/>
    </row>
    <row r="53" ht="20.4" customHeight="1" spans="1:4">
      <c r="A53" s="36"/>
      <c r="B53" s="73" t="s">
        <v>122</v>
      </c>
      <c r="C53" s="74">
        <v>106.0859</v>
      </c>
      <c r="D53" s="59"/>
    </row>
    <row r="54" ht="20.4" customHeight="1" spans="1:4">
      <c r="A54" s="36"/>
      <c r="B54" s="73" t="s">
        <v>123</v>
      </c>
      <c r="C54" s="74">
        <v>105.7737</v>
      </c>
      <c r="D54" s="59"/>
    </row>
    <row r="55" ht="20.4" customHeight="1" spans="1:4">
      <c r="A55" s="36"/>
      <c r="B55" s="73" t="s">
        <v>124</v>
      </c>
      <c r="C55" s="74">
        <v>105.6101</v>
      </c>
      <c r="D55" s="59"/>
    </row>
    <row r="56" ht="20.4" customHeight="1" spans="1:4">
      <c r="A56" s="36"/>
      <c r="B56" s="73" t="s">
        <v>125</v>
      </c>
      <c r="C56" s="74">
        <v>104.5411</v>
      </c>
      <c r="D56" s="59"/>
    </row>
    <row r="57" ht="20.4" customHeight="1" spans="1:4">
      <c r="A57" s="36"/>
      <c r="B57" s="73" t="s">
        <v>126</v>
      </c>
      <c r="C57" s="74">
        <v>104.5896</v>
      </c>
      <c r="D57" s="59"/>
    </row>
    <row r="58" ht="20.4" customHeight="1" spans="1:4">
      <c r="A58" s="36"/>
      <c r="B58" s="73" t="s">
        <v>127</v>
      </c>
      <c r="C58" s="74">
        <v>104.9425</v>
      </c>
      <c r="D58" s="59"/>
    </row>
    <row r="59" ht="20.4" customHeight="1" spans="1:4">
      <c r="A59" s="36"/>
      <c r="B59" s="73" t="s">
        <v>128</v>
      </c>
      <c r="C59" s="74">
        <v>104.6743</v>
      </c>
      <c r="D59" s="59"/>
    </row>
    <row r="60" ht="20.4" customHeight="1" spans="1:4">
      <c r="A60" s="36"/>
      <c r="B60" s="73" t="s">
        <v>129</v>
      </c>
      <c r="C60" s="74">
        <v>104.8284</v>
      </c>
      <c r="D60" s="59"/>
    </row>
    <row r="61" ht="20.4" customHeight="1" spans="1:4">
      <c r="A61" s="36"/>
      <c r="B61" s="73" t="s">
        <v>130</v>
      </c>
      <c r="C61" s="74">
        <v>103.8371</v>
      </c>
      <c r="D61" s="59"/>
    </row>
    <row r="62" ht="20.4" customHeight="1" spans="1:4">
      <c r="A62" s="36"/>
      <c r="B62" s="73" t="s">
        <v>131</v>
      </c>
      <c r="C62" s="74">
        <v>102.6767</v>
      </c>
      <c r="D62" s="59"/>
    </row>
    <row r="63" ht="20.4" customHeight="1" spans="1:4">
      <c r="A63" s="36"/>
      <c r="B63" s="81" t="s">
        <v>132</v>
      </c>
      <c r="C63" s="82">
        <v>102.3231</v>
      </c>
      <c r="D63" s="59"/>
    </row>
    <row r="64" ht="20.4" customHeight="1" spans="1:4">
      <c r="A64" s="36"/>
      <c r="B64" s="68" t="s">
        <v>133</v>
      </c>
      <c r="C64" s="83">
        <v>102.0671</v>
      </c>
      <c r="D64" s="59"/>
    </row>
    <row r="65" ht="20.4" customHeight="1" spans="1:4">
      <c r="A65" s="36"/>
      <c r="B65" s="73" t="s">
        <v>134</v>
      </c>
      <c r="C65" s="74">
        <v>101.6577</v>
      </c>
      <c r="D65" s="59"/>
    </row>
    <row r="66" ht="20.4" customHeight="1" spans="1:4">
      <c r="A66" s="36"/>
      <c r="B66" s="73" t="s">
        <v>135</v>
      </c>
      <c r="C66" s="74">
        <v>101.322</v>
      </c>
      <c r="D66" s="59"/>
    </row>
    <row r="67" ht="20.4" customHeight="1" spans="1:4">
      <c r="A67" s="36"/>
      <c r="B67" s="73" t="s">
        <v>136</v>
      </c>
      <c r="C67" s="74">
        <v>100.7892</v>
      </c>
      <c r="D67" s="59"/>
    </row>
    <row r="68" ht="20.4" customHeight="1" spans="1:4">
      <c r="A68" s="36"/>
      <c r="B68" s="73" t="s">
        <v>137</v>
      </c>
      <c r="C68" s="74">
        <v>100.1629</v>
      </c>
      <c r="D68" s="59"/>
    </row>
    <row r="69" ht="20.4" customHeight="1" spans="1:4">
      <c r="A69" s="36"/>
      <c r="B69" s="73" t="s">
        <v>138</v>
      </c>
      <c r="C69" s="74">
        <v>100.6338</v>
      </c>
      <c r="D69" s="59"/>
    </row>
    <row r="70" ht="20.4" customHeight="1" spans="1:4">
      <c r="A70" s="36"/>
      <c r="B70" s="73" t="s">
        <v>139</v>
      </c>
      <c r="C70" s="74">
        <v>101.3439</v>
      </c>
      <c r="D70" s="59"/>
    </row>
    <row r="71" ht="20.4" customHeight="1" spans="1:4">
      <c r="A71" s="36"/>
      <c r="B71" s="73" t="s">
        <v>140</v>
      </c>
      <c r="C71" s="74">
        <v>101.2299</v>
      </c>
      <c r="D71" s="59"/>
    </row>
    <row r="72" ht="20.4" customHeight="1" spans="1:4">
      <c r="A72" s="36"/>
      <c r="B72" s="73" t="s">
        <v>141</v>
      </c>
      <c r="C72" s="74">
        <v>101.239</v>
      </c>
      <c r="D72" s="59"/>
    </row>
    <row r="73" ht="20.4" customHeight="1" spans="1:4">
      <c r="A73" s="36"/>
      <c r="B73" s="73" t="s">
        <v>142</v>
      </c>
      <c r="C73" s="74">
        <v>100.7112</v>
      </c>
      <c r="D73" s="59"/>
    </row>
    <row r="74" ht="20.4" customHeight="1" spans="1:4">
      <c r="A74" s="36"/>
      <c r="B74" s="73" t="s">
        <v>143</v>
      </c>
      <c r="C74" s="74">
        <v>99.6948</v>
      </c>
      <c r="D74" s="59"/>
    </row>
    <row r="75" ht="20.4" customHeight="1" spans="1:4">
      <c r="A75" s="90"/>
      <c r="B75" s="81" t="s">
        <v>144</v>
      </c>
      <c r="C75" s="82">
        <v>100.0147</v>
      </c>
      <c r="D75" s="59"/>
    </row>
    <row r="76" spans="1:4">
      <c r="A76" s="91"/>
      <c r="B76" s="92"/>
      <c r="C76" s="91"/>
      <c r="D76" s="91"/>
    </row>
    <row r="77" spans="1:4">
      <c r="A77" s="91" t="s">
        <v>145</v>
      </c>
      <c r="B77" s="93" t="s">
        <v>146</v>
      </c>
      <c r="C77" s="91"/>
      <c r="D77" s="91"/>
    </row>
  </sheetData>
  <mergeCells count="3">
    <mergeCell ref="A2:D2"/>
    <mergeCell ref="A3:B3"/>
    <mergeCell ref="A4:A75"/>
  </mergeCells>
  <hyperlinks>
    <hyperlink ref="B77" r:id="rId1" display="Rodiklių duomenų bazė - Oficialiosios statistikos portalas"/>
  </hyperlink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workbookViewId="0">
      <selection activeCell="D7" sqref="D7"/>
    </sheetView>
  </sheetViews>
  <sheetFormatPr defaultColWidth="9" defaultRowHeight="14.5" outlineLevelCol="4"/>
  <cols>
    <col min="1" max="1" width="19.8909090909091" customWidth="1"/>
    <col min="2" max="2" width="5.89090909090909" customWidth="1"/>
    <col min="3" max="4" width="13.6636363636364" customWidth="1"/>
  </cols>
  <sheetData>
    <row r="1" spans="1:1">
      <c r="A1" s="29" t="s">
        <v>147</v>
      </c>
    </row>
    <row r="2" ht="15.25" spans="1:4">
      <c r="A2" s="30" t="s">
        <v>66</v>
      </c>
      <c r="B2" s="31"/>
      <c r="C2" s="31"/>
      <c r="D2" s="31"/>
    </row>
    <row r="3" ht="31.5" spans="1:4">
      <c r="A3" s="32" t="s">
        <v>66</v>
      </c>
      <c r="B3" s="33"/>
      <c r="C3" s="34" t="s">
        <v>148</v>
      </c>
      <c r="D3" s="35"/>
    </row>
    <row r="4" spans="1:4">
      <c r="A4" s="33"/>
      <c r="B4" s="33"/>
      <c r="C4" s="36" t="s">
        <v>149</v>
      </c>
      <c r="D4" s="35"/>
    </row>
    <row r="5" spans="1:4">
      <c r="A5" s="33"/>
      <c r="B5" s="33"/>
      <c r="C5" s="36" t="s">
        <v>150</v>
      </c>
      <c r="D5" s="35"/>
    </row>
    <row r="6" ht="21.75" spans="1:4">
      <c r="A6" s="33"/>
      <c r="B6" s="33"/>
      <c r="C6" s="37" t="s">
        <v>151</v>
      </c>
      <c r="D6" s="35"/>
    </row>
    <row r="7" ht="14.4" customHeight="1" spans="1:5">
      <c r="A7" s="38" t="s">
        <v>152</v>
      </c>
      <c r="B7" s="39" t="s">
        <v>153</v>
      </c>
      <c r="C7" s="40">
        <v>110.6</v>
      </c>
      <c r="D7" s="41">
        <f>+C7/100</f>
        <v>1.106</v>
      </c>
      <c r="E7" s="42"/>
    </row>
    <row r="8" spans="1:4">
      <c r="A8" s="43"/>
      <c r="B8" s="44" t="s">
        <v>154</v>
      </c>
      <c r="C8" s="45">
        <v>110.2</v>
      </c>
      <c r="D8" s="46">
        <f t="shared" ref="D8:D12" si="0">+C8/100</f>
        <v>1.102</v>
      </c>
    </row>
    <row r="9" ht="17.4" customHeight="1" spans="1:4">
      <c r="A9" s="43"/>
      <c r="B9" s="44" t="s">
        <v>155</v>
      </c>
      <c r="C9" s="45">
        <v>108.8</v>
      </c>
      <c r="D9" s="46">
        <f t="shared" si="0"/>
        <v>1.088</v>
      </c>
    </row>
    <row r="10" spans="1:4">
      <c r="A10" s="43"/>
      <c r="B10" s="44" t="s">
        <v>156</v>
      </c>
      <c r="C10" s="47">
        <v>110</v>
      </c>
      <c r="D10" s="48">
        <f t="shared" si="0"/>
        <v>1.1</v>
      </c>
    </row>
    <row r="11" ht="14.4" customHeight="1" spans="1:4">
      <c r="A11" s="43"/>
      <c r="B11" s="44" t="s">
        <v>157</v>
      </c>
      <c r="C11" s="45">
        <v>108.6</v>
      </c>
      <c r="D11" s="46">
        <f t="shared" si="0"/>
        <v>1.086</v>
      </c>
    </row>
    <row r="12" ht="15.25" spans="1:4">
      <c r="A12" s="49"/>
      <c r="B12" s="50" t="s">
        <v>158</v>
      </c>
      <c r="C12" s="51">
        <v>108.4</v>
      </c>
      <c r="D12" s="52">
        <f t="shared" si="0"/>
        <v>1.084</v>
      </c>
    </row>
    <row r="14" spans="1:3">
      <c r="A14" s="53" t="s">
        <v>159</v>
      </c>
      <c r="B14" s="54" t="s">
        <v>146</v>
      </c>
      <c r="C14" s="3"/>
    </row>
    <row r="15" ht="14.4" customHeight="1"/>
  </sheetData>
  <mergeCells count="3">
    <mergeCell ref="A2:D2"/>
    <mergeCell ref="A7:A12"/>
    <mergeCell ref="A3:B6"/>
  </mergeCells>
  <hyperlinks>
    <hyperlink ref="B14" r:id="rId1" display="Rodiklių duomenų bazė - Oficialiosios statistikos portalas"/>
  </hyperlink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G13" sqref="G13"/>
    </sheetView>
  </sheetViews>
  <sheetFormatPr defaultColWidth="9" defaultRowHeight="14.5" outlineLevelRow="6" outlineLevelCol="6"/>
  <cols>
    <col min="1" max="1" width="14.6636363636364" customWidth="1"/>
    <col min="2" max="2" width="13" customWidth="1"/>
    <col min="3" max="6" width="12.2181818181818" customWidth="1"/>
  </cols>
  <sheetData>
    <row r="1" spans="1:7">
      <c r="A1" s="2" t="s">
        <v>160</v>
      </c>
      <c r="B1" s="3"/>
      <c r="C1" s="3"/>
      <c r="D1" s="3"/>
      <c r="E1" s="3"/>
      <c r="F1" s="3"/>
      <c r="G1" s="3"/>
    </row>
    <row r="2" ht="15.25" spans="1:7">
      <c r="A2" s="3"/>
      <c r="B2" s="3"/>
      <c r="C2" s="3"/>
      <c r="D2" s="3"/>
      <c r="E2" s="3"/>
      <c r="F2" s="3"/>
      <c r="G2" s="3"/>
    </row>
    <row r="3" ht="14.4" customHeight="1" spans="1:7">
      <c r="A3" s="4" t="s">
        <v>161</v>
      </c>
      <c r="B3" s="5" t="s">
        <v>162</v>
      </c>
      <c r="C3" s="6" t="s">
        <v>163</v>
      </c>
      <c r="D3" s="7"/>
      <c r="E3" s="7"/>
      <c r="F3" s="8" t="s">
        <v>164</v>
      </c>
      <c r="G3" s="3"/>
    </row>
    <row r="4" ht="34.2" customHeight="1" spans="1:7">
      <c r="A4" s="9"/>
      <c r="B4" s="10"/>
      <c r="C4" s="11" t="s">
        <v>165</v>
      </c>
      <c r="D4" s="12" t="s">
        <v>166</v>
      </c>
      <c r="E4" s="13" t="s">
        <v>167</v>
      </c>
      <c r="F4" s="14"/>
      <c r="G4" s="3"/>
    </row>
    <row r="5" ht="18.6" customHeight="1" spans="1:7">
      <c r="A5" s="15"/>
      <c r="B5" s="16"/>
      <c r="C5" s="17"/>
      <c r="D5" s="18"/>
      <c r="E5" s="19"/>
      <c r="F5" s="20"/>
      <c r="G5" s="3"/>
    </row>
    <row r="6" ht="50.4" customHeight="1" spans="1:7">
      <c r="A6" s="21" t="s">
        <v>168</v>
      </c>
      <c r="B6" s="22" t="s">
        <v>169</v>
      </c>
      <c r="C6" s="23">
        <f>AVERAGE('2 priedas'!AE5:AE12)</f>
        <v>7118.69440768985</v>
      </c>
      <c r="D6" s="23">
        <f>AVERAGE('2 priedas'!AG5:AG12)</f>
        <v>1888.78875</v>
      </c>
      <c r="E6" s="23">
        <f>AVERAGE('2 priedas'!AJ5:AJ12)</f>
        <v>4559.92355371901</v>
      </c>
      <c r="F6" s="24">
        <f>SUM(C6:E6)</f>
        <v>13567.4067114089</v>
      </c>
      <c r="G6" s="3"/>
    </row>
    <row r="7" ht="50.4" customHeight="1" spans="1:7">
      <c r="A7" s="25"/>
      <c r="B7" s="26" t="s">
        <v>170</v>
      </c>
      <c r="C7" s="27">
        <f>AVERAGE('2 priedas'!AE5:AE12)</f>
        <v>7118.69440768985</v>
      </c>
      <c r="D7" s="27">
        <f>AVERAGE('2 priedas'!AG5:AG12)</f>
        <v>1888.78875</v>
      </c>
      <c r="E7" s="27">
        <f>AVERAGE('2 priedas'!AI5:AI12)</f>
        <v>5517.5075</v>
      </c>
      <c r="F7" s="28">
        <f>SUM(C7:E7)</f>
        <v>14524.9906576899</v>
      </c>
      <c r="G7" s="3"/>
    </row>
  </sheetData>
  <mergeCells count="8">
    <mergeCell ref="C3:E3"/>
    <mergeCell ref="A3:A5"/>
    <mergeCell ref="A6:A7"/>
    <mergeCell ref="B3:B5"/>
    <mergeCell ref="C4:C5"/>
    <mergeCell ref="D4:D5"/>
    <mergeCell ref="E4:E5"/>
    <mergeCell ref="F3:F5"/>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0"/>
  <sheetViews>
    <sheetView topLeftCell="A34" workbookViewId="0">
      <selection activeCell="C56" sqref="C56"/>
    </sheetView>
  </sheetViews>
  <sheetFormatPr defaultColWidth="9" defaultRowHeight="14.5"/>
  <cols>
    <col min="1" max="1" width="24.1090909090909" customWidth="1"/>
  </cols>
  <sheetData>
    <row r="1" spans="1:1">
      <c r="A1" s="1" t="s">
        <v>171</v>
      </c>
    </row>
    <row r="2" spans="1:1">
      <c r="A2" s="1" t="s">
        <v>172</v>
      </c>
    </row>
    <row r="3" spans="1:1">
      <c r="A3" s="1" t="s">
        <v>173</v>
      </c>
    </row>
    <row r="4" spans="1:1">
      <c r="A4" s="1" t="s">
        <v>174</v>
      </c>
    </row>
    <row r="5" spans="1:1">
      <c r="A5" s="1" t="s">
        <v>175</v>
      </c>
    </row>
    <row r="6" spans="1:1">
      <c r="A6" s="1" t="s">
        <v>176</v>
      </c>
    </row>
    <row r="7" spans="1:1">
      <c r="A7" s="1" t="s">
        <v>177</v>
      </c>
    </row>
    <row r="8" spans="1:1">
      <c r="A8" s="1" t="s">
        <v>178</v>
      </c>
    </row>
    <row r="9" spans="1:1">
      <c r="A9" s="1" t="s">
        <v>179</v>
      </c>
    </row>
    <row r="10" spans="1:1">
      <c r="A10" s="1" t="s">
        <v>180</v>
      </c>
    </row>
    <row r="11" spans="1:1">
      <c r="A11" s="1" t="s">
        <v>181</v>
      </c>
    </row>
    <row r="12" spans="1:1">
      <c r="A12" s="1" t="s">
        <v>182</v>
      </c>
    </row>
    <row r="13" spans="1:1">
      <c r="A13" s="1" t="s">
        <v>183</v>
      </c>
    </row>
    <row r="14" spans="1:1">
      <c r="A14" s="1" t="s">
        <v>184</v>
      </c>
    </row>
    <row r="15" spans="1:1">
      <c r="A15" s="1" t="s">
        <v>185</v>
      </c>
    </row>
    <row r="16" spans="1:1">
      <c r="A16" s="1" t="s">
        <v>186</v>
      </c>
    </row>
    <row r="17" spans="1:1">
      <c r="A17" s="1" t="s">
        <v>187</v>
      </c>
    </row>
    <row r="18" spans="1:1">
      <c r="A18" s="1" t="s">
        <v>188</v>
      </c>
    </row>
    <row r="19" spans="1:1">
      <c r="A19" s="1" t="s">
        <v>189</v>
      </c>
    </row>
    <row r="20" spans="1:1">
      <c r="A20" s="1" t="s">
        <v>32</v>
      </c>
    </row>
    <row r="21" spans="1:1">
      <c r="A21" s="1" t="s">
        <v>45</v>
      </c>
    </row>
    <row r="22" spans="1:1">
      <c r="A22" s="1" t="s">
        <v>190</v>
      </c>
    </row>
    <row r="23" spans="1:1">
      <c r="A23" s="1" t="s">
        <v>191</v>
      </c>
    </row>
    <row r="24" spans="1:1">
      <c r="A24" s="1" t="s">
        <v>192</v>
      </c>
    </row>
    <row r="25" spans="1:1">
      <c r="A25" s="1" t="s">
        <v>193</v>
      </c>
    </row>
    <row r="26" spans="1:1">
      <c r="A26" s="1" t="s">
        <v>194</v>
      </c>
    </row>
    <row r="27" spans="1:1">
      <c r="A27" s="1" t="s">
        <v>195</v>
      </c>
    </row>
    <row r="28" spans="1:1">
      <c r="A28" s="1" t="s">
        <v>41</v>
      </c>
    </row>
    <row r="29" spans="1:1">
      <c r="A29" s="1" t="s">
        <v>196</v>
      </c>
    </row>
    <row r="30" spans="1:1">
      <c r="A30" s="1" t="s">
        <v>197</v>
      </c>
    </row>
    <row r="31" spans="1:1">
      <c r="A31" s="1" t="s">
        <v>29</v>
      </c>
    </row>
    <row r="32" spans="1:1">
      <c r="A32" s="1" t="s">
        <v>198</v>
      </c>
    </row>
    <row r="33" spans="1:1">
      <c r="A33" s="1" t="s">
        <v>199</v>
      </c>
    </row>
    <row r="34" spans="1:1">
      <c r="A34" s="1" t="s">
        <v>200</v>
      </c>
    </row>
    <row r="35" spans="1:1">
      <c r="A35" s="1" t="s">
        <v>201</v>
      </c>
    </row>
    <row r="36" spans="1:1">
      <c r="A36" s="1" t="s">
        <v>43</v>
      </c>
    </row>
    <row r="37" spans="1:1">
      <c r="A37" s="1" t="s">
        <v>202</v>
      </c>
    </row>
    <row r="38" spans="1:1">
      <c r="A38" s="1" t="s">
        <v>35</v>
      </c>
    </row>
    <row r="39" spans="1:1">
      <c r="A39" s="1" t="s">
        <v>203</v>
      </c>
    </row>
    <row r="40" spans="1:1">
      <c r="A40" s="1" t="s">
        <v>204</v>
      </c>
    </row>
    <row r="41" spans="1:1">
      <c r="A41" s="1" t="s">
        <v>205</v>
      </c>
    </row>
    <row r="42" spans="1:1">
      <c r="A42" s="1" t="s">
        <v>206</v>
      </c>
    </row>
    <row r="43" spans="1:1">
      <c r="A43" s="1" t="s">
        <v>207</v>
      </c>
    </row>
    <row r="44" spans="1:1">
      <c r="A44" s="1" t="s">
        <v>208</v>
      </c>
    </row>
    <row r="45" spans="1:1">
      <c r="A45" s="1" t="s">
        <v>47</v>
      </c>
    </row>
    <row r="46" spans="1:1">
      <c r="A46" s="1" t="s">
        <v>209</v>
      </c>
    </row>
    <row r="47" spans="1:1">
      <c r="A47" s="1" t="s">
        <v>37</v>
      </c>
    </row>
    <row r="48" spans="1:1">
      <c r="A48" s="1" t="s">
        <v>210</v>
      </c>
    </row>
    <row r="49" spans="1:1">
      <c r="A49" s="1" t="s">
        <v>211</v>
      </c>
    </row>
    <row r="50" spans="1:1">
      <c r="A50" s="1" t="s">
        <v>212</v>
      </c>
    </row>
    <row r="51" spans="1:1">
      <c r="A51" s="1" t="s">
        <v>213</v>
      </c>
    </row>
    <row r="52" spans="1:1">
      <c r="A52" s="1" t="s">
        <v>214</v>
      </c>
    </row>
    <row r="53" spans="1:1">
      <c r="A53" s="1" t="s">
        <v>215</v>
      </c>
    </row>
    <row r="54" spans="1:1">
      <c r="A54" s="1" t="s">
        <v>216</v>
      </c>
    </row>
    <row r="55" spans="1:1">
      <c r="A55" s="1" t="s">
        <v>217</v>
      </c>
    </row>
    <row r="56" spans="1:1">
      <c r="A56" s="1" t="s">
        <v>218</v>
      </c>
    </row>
    <row r="57" spans="1:1">
      <c r="A57" s="1" t="s">
        <v>219</v>
      </c>
    </row>
    <row r="58" spans="1:1">
      <c r="A58" s="1" t="s">
        <v>39</v>
      </c>
    </row>
    <row r="59" spans="1:1">
      <c r="A59" s="1" t="s">
        <v>220</v>
      </c>
    </row>
    <row r="60" spans="1:1">
      <c r="A60" s="1" t="s">
        <v>221</v>
      </c>
    </row>
  </sheetData>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c t : c o n t e n t T y p e S c h e m a   c t : _ = " "   m a : _ = " "   m a : c o n t e n t T y p e N a m e = " R e n g i m o   p r i e d a s "   m a : c o n t e n t T y p e I D = " 0 x 0 1 0 1 0 0 E B 6 4 6 5 5 E 7 0 C 2 4 1 F A B F 8 3 3 E E 3 A F 0 D 7 2 4 A 0 0 0 7 B B C D 5 F 7 0 5 8 4 8 F 0 8 3 D 4 0 4 4 4 2 3 E 5 4 1 F 4 0 0 5 8 C 7 A 4 8 E B 7 2 B 8 9 4 3 A 0 7 F E E F F B 5 5 F A 4 9 1 "   m a : c o n t e n t T y p e V e r s i o n = " 8 "   m a : c o n t e n t T y p e D e s c r i p t i o n = " "   m a : c o n t e n t T y p e S c o p e = " "   m a : v e r s i o n I D = " 3 c 2 4 8 4 6 6 6 2 7 7 8 1 a 2 0 d e 9 0 3 2 3 d b d b 1 b 3 1 "   x m l n s : c t = " h t t p : / / s c h e m a s . m i c r o s o f t . c o m / o f f i c e / 2 0 0 6 / m e t a d a t a / c o n t e n t T y p e "   x m l n s : m a = " h t t p : / / s c h e m a s . m i c r o s o f t . c o m / o f f i c e / 2 0 0 6 / m e t a d a t a / p r o p e r t i e s / m e t a A t t r i b u t e s " >  
 < x s d : s c h e m a   t a r g e t N a m e s p a c e = " h t t p : / / s c h e m a s . m i c r o s o f t . c o m / o f f i c e / 2 0 0 6 / m e t a d a t a / p r o p e r t i e s "   m a : r o o t = " t r u e "   m a : f i e l d s I D = " 9 3 8 9 0 d b 3 1 7 7 3 d b 4 a f 9 6 9 6 3 3 f 9 c e 9 5 8 8 b "   n s 2 : _ = " "   x m l n s : x s d = " h t t p : / / w w w . w 3 . o r g / 2 0 0 1 / X M L S c h e m a "   x m l n s : x s = " h t t p : / / w w w . w 3 . o r g / 2 0 0 1 / X M L S c h e m a "   x m l n s : p = " h t t p : / / s c h e m a s . m i c r o s o f t . c o m / o f f i c e / 2 0 0 6 / m e t a d a t a / p r o p e r t i e s "   x m l n s : n s 2 = " 4 b 2 e 9 d 0 9 - 0 7 c 5 - 4 2 d 4 - a d 0 a - 9 2 e 2 1 6 c 4 0 b 9 9 " >  
 < x s d : i m p o r t   n a m e s p a c e = " 4 b 2 e 9 d 0 9 - 0 7 c 5 - 4 2 d 4 - a d 0 a - 9 2 e 2 1 6 c 4 0 b 9 9 " / >  
 < x s d : e l e m e n t   n a m e = " p r o p e r t i e s " >  
 < x s d : c o m p l e x T y p e >  
 < x s d : s e q u e n c e >  
 < x s d : e l e m e n t   n a m e = " d o c u m e n t M a n a g e m e n t " >  
 < x s d : c o m p l e x T y p e >  
 < x s d : a l l >  
 < x s d : e l e m e n t   r e f = " n s 2 : D m s D o c A r c h i v e S t a t e "   m i n O c c u r s = " 0 " / >  
 < x s d : e l e m e n t   r e f = " n s 2 : D m s D o c F o r m N u m b e r "   m i n O c c u r s = " 0 " / >  
 < / x s d : a l l >  
 < / x s d : c o m p l e x T y p e >  
 < / x s d : e l e m e n t >  
 < / x s d : s e q u e n c e >  
 < / x s d : c o m p l e x T y p e >  
 < / x s d : e l e m e n t >  
 < / x s d : s c h e m a >  
 < x s d : s c h e m a   t a r g e t N a m e s p a c e = " 4 b 2 e 9 d 0 9 - 0 7 c 5 - 4 2 d 4 - a d 0 a - 9 2 e 2 1 6 c 4 0 b 9 9 " 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D m s D o c A r c h i v e S t a t e "   m a : i n d e x = " 2 "   n i l l a b l e = " t r u e "   m a : d i s p l a y N a m e = " A r c h y v a v i m o   b ks e n a "   m a : d e s c r i p t i o n = " "   m a : i n t e r n a l N a m e = " D m s D o c A r c h i v e S t a t e " >  
 < x s d : s i m p l e T y p e >  
 < x s d : r e s t r i c t i o n   b a s e = " d m s : T e x t " >  
 < x s d : m a x L e n g t h   v a l u e = " 2 5 5 " / >  
 < / x s d : r e s t r i c t i o n >  
 < / x s d : s i m p l e T y p e >  
 < / x s d : e l e m e n t >  
 < x s d : e l e m e n t   n a m e = " D m s D o c F o r m N u m b e r "   m a : i n d e x = " 3 "   n i l l a b l e = " t r u e "   m a : d i s p l a y N a m e = " F o r m o s   n u m e r i s "   m a : d e s c r i p t i o n = " "   m a : i n t e r n a l N a m e = " D m s D o c F o r m N u m b e r " >  
 < x s d : s i m p l e T y p e >  
 < x s d : r e s t r i c t i o n   b a s e = " d m s : T e x t " >  
 < x s d : m a x L e n g t h   v a l u e = " 2 5 5 " / >  
 < / x s d : r e s t r i c t i o n >  
 < / x s d : s i m p l e 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9 "   m a : d i s p l a y N a m e = " T u r i n i o   t i p a s " / >  
 < x s d : e l e m e n t   r e f = " d c : t i t l e "   m i n O c c u r s = " 0 "   m a x O c c u r s = " 1 "   m a : i n d e x = " 1 "   m a : d i s p l a y N a m e = " A n t r a at " / > 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2.xml>��< ? m s o - c o n t e n t T y p e ? > < F o r m T e m p l a t e s   x m l n s = " h t t p : / / s c h e m a s . m i c r o s o f t . c o m / s h a r e p o i n t / v 3 / c o n t e n t t y p e / f o r m s " > < D i s p l a y > D o c u m e n t L i b r a r y F o r m < / D i s p l a y > < E d i t > D o c u m e n t L i b r a r y F o r m < / E d i t > < N e w > D o c u m e n t L i b r a r y F o r m < / N e w > < / F o r m T e m p l a t e s > 
</file>

<file path=customXml/item3.xml>��< ? x m l   v e r s i o n = " 1 . 0 " ? > < p : p r o p e r t i e s   x m l n s : p = " h t t p : / / s c h e m a s . m i c r o s o f t . c o m / o f f i c e / 2 0 0 6 / m e t a d a t a / p r o p e r t i e s "   x m l n s : x s i = " h t t p : / / w w w . w 3 . o r g / 2 0 0 1 / X M L S c h e m a - i n s t a n c e "   x m l n s : p c = " h t t p : / / s c h e m a s . m i c r o s o f t . c o m / o f f i c e / i n f o p a t h / 2 0 0 7 / P a r t n e r C o n t r o l s " > < d o c u m e n t M a n a g e m e n t > < D m s D o c F o r m N u m b e r   x m l n s = " 4 b 2 e 9 d 0 9 - 0 7 c 5 - 4 2 d 4 - a d 0 a - 9 2 e 2 1 6 c 4 0 b 9 9 "   x s i : n i l = " t r u e " / > < D m s D o c A r c h i v e S t a t e   x m l n s = " 4 b 2 e 9 d 0 9 - 0 7 c 5 - 4 2 d 4 - a d 0 a - 9 2 e 2 1 6 c 4 0 b 9 9 "   x s i : n i l = " t r u e " / > < / d o c u m e n t M a n a g e m e n t > < / p : p r o p e r t i e s > 
</file>

<file path=customXml/itemProps1.xml><?xml version="1.0" encoding="utf-8"?>
<ds:datastoreItem xmlns:ds="http://schemas.openxmlformats.org/officeDocument/2006/customXml" ds:itemID="{5CA648CB-ACDE-4944-B566-7D5325BA725A}">
  <ds:schemaRefs/>
</ds:datastoreItem>
</file>

<file path=customXml/itemProps2.xml><?xml version="1.0" encoding="utf-8"?>
<ds:datastoreItem xmlns:ds="http://schemas.openxmlformats.org/officeDocument/2006/customXml" ds:itemID="{87FBC1D3-CD46-4E6D-8007-16099BAE5C8B}">
  <ds:schemaRefs/>
</ds:datastoreItem>
</file>

<file path=customXml/itemProps3.xml><?xml version="1.0" encoding="utf-8"?>
<ds:datastoreItem xmlns:ds="http://schemas.openxmlformats.org/officeDocument/2006/customXml" ds:itemID="{34D2FF31-3DC3-41DB-936F-21A1AF7B3DA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1 priedas</vt:lpstr>
      <vt:lpstr>2 priedas</vt:lpstr>
      <vt:lpstr>3 priedas</vt:lpstr>
      <vt:lpstr>4 priedas</vt:lpstr>
      <vt:lpstr>5 priedas</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Tyrimo priedai</dc:title>
  <dc:creator>Rasa Dudzinskienė</dc:creator>
  <cp:lastModifiedBy>Tomas.Kersys</cp:lastModifiedBy>
  <dcterms:created xsi:type="dcterms:W3CDTF">2022-06-17T06:00:00Z</dcterms:created>
  <dcterms:modified xsi:type="dcterms:W3CDTF">2022-11-10T17:33:41Z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0x010100EB64655E70C241FABF833EE3AF0D724A0007BBCD5F705848F083D4044423E541F40058C7A48EB72B8943A07FEEFFB55FA491</vt:lpwstr>
  </property>
  <property fmtid="{D5CDD505-2E9C-101B-9397-08002B2CF9AE}" pid="3" name="DmsWaitingForSign">
    <vt:bool>true</vt:bool>
  </property>
  <property fmtid="{D5CDD505-2E9C-101B-9397-08002B2CF9AE}" pid="4" name="DmsDocPrepDocumentIncludedInAdoc">
    <vt:bool>true</vt:bool>
  </property>
  <property fmtid="{D5CDD505-2E9C-101B-9397-08002B2CF9AE}" pid="5" name="ICV">
    <vt:lpwstr>05A1373D7722429FBB40F64C52E35190</vt:lpwstr>
  </property>
  <property fmtid="{D5CDD505-2E9C-101B-9397-08002B2CF9AE}" pid="6" name="KSOProductBuildVer">
    <vt:lpwstr>1033-11.2.0.11380</vt:lpwstr>
  </property>
</Properties>
</file>